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1"/>
  </bookViews>
  <sheets>
    <sheet name="2003" sheetId="1" r:id="rId1"/>
    <sheet name="2004" sheetId="2" r:id="rId2"/>
  </sheets>
  <definedNames>
    <definedName name="_xlnm.Print_Area" localSheetId="1">'2004'!$A$1:$Z$30</definedName>
    <definedName name="_xlnm.Print_Titles" localSheetId="0">'2003'!$A:$B</definedName>
    <definedName name="_xlnm.Print_Titles" localSheetId="1">'2004'!$A:$B</definedName>
  </definedNames>
  <calcPr fullCalcOnLoad="1"/>
</workbook>
</file>

<file path=xl/sharedStrings.xml><?xml version="1.0" encoding="utf-8"?>
<sst xmlns="http://schemas.openxmlformats.org/spreadsheetml/2006/main" count="103" uniqueCount="38">
  <si>
    <t>Lp.</t>
  </si>
  <si>
    <t>Treść</t>
  </si>
  <si>
    <t>odsetki</t>
  </si>
  <si>
    <t>razem</t>
  </si>
  <si>
    <t>NFOŚiGW - budowa oczyszczalni ścieków</t>
  </si>
  <si>
    <t>HENKEL POLSKA S.A. - pożyczka</t>
  </si>
  <si>
    <t>BGK - remont mieszkań po powodzi</t>
  </si>
  <si>
    <t>FRŚ - kanalizacja sanitarna i deszczowa</t>
  </si>
  <si>
    <t>WFOŚiGW - likwidacja niskiej emisji</t>
  </si>
  <si>
    <t>RAZEM</t>
  </si>
  <si>
    <t>rata</t>
  </si>
  <si>
    <t>WFOŚiGW - likwid.niskiej emisji ul.Browarna</t>
  </si>
  <si>
    <t>WFOŚiGW - likwid.niskiej emisji ul.Wileńska</t>
  </si>
  <si>
    <t>WFOŚiGW - likwid.niskiej emisji ul.Pracy</t>
  </si>
  <si>
    <t>WFOŚiGW - składowisko odp.komunalnych</t>
  </si>
  <si>
    <t>NFOŚiGW - rozbudowa systemu gospodarki wodno-ściekowej</t>
  </si>
  <si>
    <t>Planowana kwota kredytu</t>
  </si>
  <si>
    <t>Otrzymana kwota kredytu</t>
  </si>
  <si>
    <t xml:space="preserve">Przychody </t>
  </si>
  <si>
    <t>zadłużenie do dochody</t>
  </si>
  <si>
    <t>Suma spłat na dzień 31.12.02</t>
  </si>
  <si>
    <t>planowane dochody 2003r.</t>
  </si>
  <si>
    <t>WFOŚiGW - modern.syst.ogrzew.SP 7</t>
  </si>
  <si>
    <t xml:space="preserve">GBG - Zadania oświatowe II </t>
  </si>
  <si>
    <t>ING Bank - kredyt odnawialny</t>
  </si>
  <si>
    <t>Łączna kwota długu na koniec roku budżet.</t>
  </si>
  <si>
    <t>wskaźniki</t>
  </si>
  <si>
    <t>odsetki+raty                   +poręczenia/ dochody</t>
  </si>
  <si>
    <t>ING Bank Śląski - kredyt odnawialny</t>
  </si>
  <si>
    <t>Kredyt na zabezpieczenie udziału gminy w zadaniu - Modernizacja układu komunikacyjnego w kierunku przejść granicznych</t>
  </si>
  <si>
    <t>Załącznik Nr 3</t>
  </si>
  <si>
    <t>planowane dochody 2004r.</t>
  </si>
  <si>
    <t>Kredyt odnawialny (w rachunku bieżącym)</t>
  </si>
  <si>
    <t>BOŚ - Modernizacja układu komunikacyjnego w kierunku przejść granicznych</t>
  </si>
  <si>
    <t>WFOŚiGW - modernizacja maszynowni chłodniczej sztucznego lodowiska w Raciborzu</t>
  </si>
  <si>
    <t>Załącznik Nr 8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</si>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</sst>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0000000%"/>
    <numFmt numFmtId="166" formatCode="0.000000000000000%"/>
    <numFmt numFmtId="167" formatCode="0.0000000000000000%"/>
    <numFmt numFmtId="168" formatCode="0.00000000000000000%"/>
    <numFmt numFmtId="169" formatCode="0.000000000000000000%"/>
    <numFmt numFmtId="170" formatCode="0.0000000000000000000%"/>
    <numFmt numFmtId="171" formatCode="0.00000000000000000000%"/>
    <numFmt numFmtId="172" formatCode="0.000000000000000000000%"/>
    <numFmt numFmtId="173" formatCode="0.0000000000000000000000%"/>
    <numFmt numFmtId="174" formatCode="0.00000000000000000000000%"/>
    <numFmt numFmtId="175" formatCode="0.000000000000000000000000%"/>
    <numFmt numFmtId="176" formatCode="0.0000000000000000000000000%"/>
    <numFmt numFmtId="177" formatCode="0.00000000000000000000000000%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justify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vertical="justify"/>
    </xf>
    <xf numFmtId="0" fontId="3" fillId="0" borderId="6" xfId="0" applyFont="1" applyBorder="1" applyAlignment="1">
      <alignment vertical="center"/>
    </xf>
    <xf numFmtId="3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vertical="justify"/>
    </xf>
    <xf numFmtId="0" fontId="3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5" fillId="0" borderId="0" xfId="0" applyNumberFormat="1" applyFont="1" applyFill="1" applyAlignment="1">
      <alignment horizontal="right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3" fillId="0" borderId="13" xfId="0" applyFont="1" applyBorder="1" applyAlignment="1">
      <alignment vertical="center"/>
    </xf>
    <xf numFmtId="3" fontId="1" fillId="0" borderId="1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4" fillId="0" borderId="16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2" fillId="0" borderId="1" xfId="19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3" fontId="2" fillId="0" borderId="2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view="pageBreakPreview" zoomScaleSheetLayoutView="10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" sqref="F7"/>
    </sheetView>
  </sheetViews>
  <sheetFormatPr defaultColWidth="9.00390625" defaultRowHeight="12.75"/>
  <cols>
    <col min="1" max="1" width="3.00390625" style="2" customWidth="1"/>
    <col min="2" max="2" width="36.875" style="2" customWidth="1"/>
    <col min="3" max="3" width="10.375" style="2" hidden="1" customWidth="1"/>
    <col min="4" max="4" width="10.75390625" style="2" hidden="1" customWidth="1"/>
    <col min="5" max="5" width="11.125" style="2" hidden="1" customWidth="1"/>
    <col min="6" max="6" width="8.875" style="2" customWidth="1"/>
    <col min="7" max="7" width="7.75390625" style="2" customWidth="1"/>
    <col min="8" max="9" width="8.875" style="2" customWidth="1"/>
    <col min="10" max="10" width="7.75390625" style="2" customWidth="1"/>
    <col min="11" max="12" width="8.875" style="2" customWidth="1"/>
    <col min="13" max="13" width="7.75390625" style="2" customWidth="1"/>
    <col min="14" max="15" width="8.875" style="2" customWidth="1"/>
    <col min="16" max="16" width="7.75390625" style="2" customWidth="1"/>
    <col min="17" max="18" width="8.875" style="2" customWidth="1"/>
    <col min="19" max="19" width="7.75390625" style="2" customWidth="1"/>
    <col min="20" max="21" width="8.875" style="2" customWidth="1"/>
    <col min="22" max="22" width="7.75390625" style="2" customWidth="1"/>
    <col min="23" max="24" width="8.875" style="2" customWidth="1"/>
    <col min="25" max="25" width="7.75390625" style="2" customWidth="1"/>
    <col min="26" max="26" width="8.875" style="2" customWidth="1"/>
    <col min="27" max="16384" width="9.125" style="2" customWidth="1"/>
  </cols>
  <sheetData>
    <row r="1" ht="15">
      <c r="Q1" s="45" t="s">
        <v>30</v>
      </c>
    </row>
    <row r="2" ht="15">
      <c r="Q2" s="53"/>
    </row>
    <row r="3" ht="15">
      <c r="Q3" s="53"/>
    </row>
    <row r="4" ht="6.75" customHeight="1"/>
    <row r="5" spans="1:26" ht="12.75" customHeight="1">
      <c r="A5" s="86" t="s">
        <v>0</v>
      </c>
      <c r="B5" s="86" t="s">
        <v>1</v>
      </c>
      <c r="C5" s="83" t="s">
        <v>16</v>
      </c>
      <c r="D5" s="83" t="s">
        <v>17</v>
      </c>
      <c r="E5" s="83" t="s">
        <v>20</v>
      </c>
      <c r="F5" s="89">
        <v>2003</v>
      </c>
      <c r="G5" s="90"/>
      <c r="H5" s="90"/>
      <c r="I5" s="89">
        <v>2004</v>
      </c>
      <c r="J5" s="90"/>
      <c r="K5" s="90"/>
      <c r="L5" s="89">
        <v>2005</v>
      </c>
      <c r="M5" s="90"/>
      <c r="N5" s="91"/>
      <c r="O5" s="89">
        <v>2006</v>
      </c>
      <c r="P5" s="90"/>
      <c r="Q5" s="90"/>
      <c r="R5" s="89">
        <v>2007</v>
      </c>
      <c r="S5" s="90"/>
      <c r="T5" s="90"/>
      <c r="U5" s="89">
        <v>2008</v>
      </c>
      <c r="V5" s="90"/>
      <c r="W5" s="90"/>
      <c r="X5" s="89">
        <v>2009</v>
      </c>
      <c r="Y5" s="90"/>
      <c r="Z5" s="91"/>
    </row>
    <row r="6" spans="1:26" ht="24" customHeight="1">
      <c r="A6" s="86"/>
      <c r="B6" s="86"/>
      <c r="C6" s="83"/>
      <c r="D6" s="83"/>
      <c r="E6" s="83"/>
      <c r="F6" s="1" t="s">
        <v>10</v>
      </c>
      <c r="G6" s="1" t="s">
        <v>2</v>
      </c>
      <c r="H6" s="3" t="s">
        <v>3</v>
      </c>
      <c r="I6" s="1" t="s">
        <v>10</v>
      </c>
      <c r="J6" s="1" t="s">
        <v>2</v>
      </c>
      <c r="K6" s="3" t="s">
        <v>3</v>
      </c>
      <c r="L6" s="1" t="s">
        <v>10</v>
      </c>
      <c r="M6" s="1" t="s">
        <v>2</v>
      </c>
      <c r="N6" s="3" t="s">
        <v>3</v>
      </c>
      <c r="O6" s="1" t="s">
        <v>10</v>
      </c>
      <c r="P6" s="1" t="s">
        <v>2</v>
      </c>
      <c r="Q6" s="3" t="s">
        <v>3</v>
      </c>
      <c r="R6" s="1" t="s">
        <v>10</v>
      </c>
      <c r="S6" s="1" t="s">
        <v>2</v>
      </c>
      <c r="T6" s="3" t="s">
        <v>3</v>
      </c>
      <c r="U6" s="1" t="s">
        <v>10</v>
      </c>
      <c r="V6" s="1" t="s">
        <v>2</v>
      </c>
      <c r="W6" s="3" t="s">
        <v>3</v>
      </c>
      <c r="X6" s="1" t="s">
        <v>10</v>
      </c>
      <c r="Y6" s="1" t="s">
        <v>2</v>
      </c>
      <c r="Z6" s="3" t="s">
        <v>3</v>
      </c>
    </row>
    <row r="7" spans="1:26" ht="12">
      <c r="A7" s="4">
        <v>1</v>
      </c>
      <c r="B7" s="4" t="s">
        <v>4</v>
      </c>
      <c r="C7" s="5">
        <v>16200000</v>
      </c>
      <c r="D7" s="6">
        <v>16200000</v>
      </c>
      <c r="E7" s="6">
        <v>8550000</v>
      </c>
      <c r="F7" s="7">
        <v>1700000</v>
      </c>
      <c r="G7" s="7">
        <v>200000</v>
      </c>
      <c r="H7" s="5">
        <f>SUM(F7:G7)</f>
        <v>1900000</v>
      </c>
      <c r="I7" s="7">
        <v>1700000</v>
      </c>
      <c r="J7" s="7">
        <v>152000</v>
      </c>
      <c r="K7" s="5">
        <f>SUM(I7:J7)</f>
        <v>1852000</v>
      </c>
      <c r="L7" s="7">
        <v>1700000</v>
      </c>
      <c r="M7" s="7">
        <v>106000</v>
      </c>
      <c r="N7" s="5">
        <f>SUM(L7:M7)</f>
        <v>1806000</v>
      </c>
      <c r="O7" s="7">
        <v>1700000</v>
      </c>
      <c r="P7" s="7">
        <v>59000</v>
      </c>
      <c r="Q7" s="5">
        <f>SUM(O7:P7)</f>
        <v>1759000</v>
      </c>
      <c r="R7" s="7">
        <v>850000</v>
      </c>
      <c r="S7" s="7">
        <v>12000</v>
      </c>
      <c r="T7" s="5">
        <f>SUM(R7:S7)</f>
        <v>862000</v>
      </c>
      <c r="U7" s="7">
        <v>0</v>
      </c>
      <c r="V7" s="7">
        <v>0</v>
      </c>
      <c r="W7" s="5">
        <f>SUM(U7:V7)</f>
        <v>0</v>
      </c>
      <c r="X7" s="7">
        <v>0</v>
      </c>
      <c r="Y7" s="7">
        <v>0</v>
      </c>
      <c r="Z7" s="5">
        <f>SUM(X7:Y7)</f>
        <v>0</v>
      </c>
    </row>
    <row r="8" spans="1:26" ht="12">
      <c r="A8" s="4">
        <v>2</v>
      </c>
      <c r="B8" s="4" t="s">
        <v>5</v>
      </c>
      <c r="C8" s="5">
        <v>1850000</v>
      </c>
      <c r="D8" s="6">
        <v>1850000</v>
      </c>
      <c r="E8" s="6">
        <v>1108000</v>
      </c>
      <c r="F8" s="7">
        <v>185500</v>
      </c>
      <c r="G8" s="7">
        <v>0</v>
      </c>
      <c r="H8" s="5">
        <f aca="true" t="shared" si="0" ref="H8:H20">SUM(F8:G8)</f>
        <v>185500</v>
      </c>
      <c r="I8" s="7">
        <v>185500</v>
      </c>
      <c r="J8" s="7">
        <v>0</v>
      </c>
      <c r="K8" s="5">
        <f aca="true" t="shared" si="1" ref="K8:K20">SUM(I8:J8)</f>
        <v>185500</v>
      </c>
      <c r="L8" s="7">
        <v>185500</v>
      </c>
      <c r="M8" s="7">
        <v>0</v>
      </c>
      <c r="N8" s="5">
        <f aca="true" t="shared" si="2" ref="N8:N20">SUM(L8:M8)</f>
        <v>185500</v>
      </c>
      <c r="O8" s="7">
        <v>185500</v>
      </c>
      <c r="P8" s="7">
        <v>0</v>
      </c>
      <c r="Q8" s="5">
        <f aca="true" t="shared" si="3" ref="Q8:Q20">SUM(O8:P8)</f>
        <v>185500</v>
      </c>
      <c r="R8" s="7">
        <v>0</v>
      </c>
      <c r="S8" s="7">
        <v>0</v>
      </c>
      <c r="T8" s="5">
        <f aca="true" t="shared" si="4" ref="T8:T20">SUM(R8:S8)</f>
        <v>0</v>
      </c>
      <c r="U8" s="7">
        <v>0</v>
      </c>
      <c r="V8" s="7">
        <v>0</v>
      </c>
      <c r="W8" s="5">
        <f aca="true" t="shared" si="5" ref="W8:W20">SUM(U8:V8)</f>
        <v>0</v>
      </c>
      <c r="X8" s="7">
        <v>0</v>
      </c>
      <c r="Y8" s="7">
        <v>0</v>
      </c>
      <c r="Z8" s="5">
        <f aca="true" t="shared" si="6" ref="Z8:Z20">SUM(X8:Y8)</f>
        <v>0</v>
      </c>
    </row>
    <row r="9" spans="1:26" ht="12">
      <c r="A9" s="4">
        <v>3</v>
      </c>
      <c r="B9" s="4" t="s">
        <v>6</v>
      </c>
      <c r="C9" s="5">
        <v>5169943</v>
      </c>
      <c r="D9" s="6">
        <v>5169943</v>
      </c>
      <c r="E9" s="6">
        <v>2013540</v>
      </c>
      <c r="F9" s="7">
        <v>653040</v>
      </c>
      <c r="G9" s="7">
        <v>57142</v>
      </c>
      <c r="H9" s="5">
        <f t="shared" si="0"/>
        <v>710182</v>
      </c>
      <c r="I9" s="7">
        <v>653040</v>
      </c>
      <c r="J9" s="7">
        <v>44082</v>
      </c>
      <c r="K9" s="5">
        <f t="shared" si="1"/>
        <v>697122</v>
      </c>
      <c r="L9" s="7">
        <v>653040</v>
      </c>
      <c r="M9" s="7">
        <v>31021</v>
      </c>
      <c r="N9" s="5">
        <f t="shared" si="2"/>
        <v>684061</v>
      </c>
      <c r="O9" s="7">
        <v>653040</v>
      </c>
      <c r="P9" s="7">
        <v>17960</v>
      </c>
      <c r="Q9" s="5">
        <f t="shared" si="3"/>
        <v>671000</v>
      </c>
      <c r="R9" s="7">
        <v>544243</v>
      </c>
      <c r="S9" s="7">
        <v>4990</v>
      </c>
      <c r="T9" s="5">
        <f t="shared" si="4"/>
        <v>549233</v>
      </c>
      <c r="U9" s="7">
        <v>0</v>
      </c>
      <c r="V9" s="7">
        <v>0</v>
      </c>
      <c r="W9" s="5">
        <f t="shared" si="5"/>
        <v>0</v>
      </c>
      <c r="X9" s="7">
        <v>0</v>
      </c>
      <c r="Y9" s="7">
        <v>0</v>
      </c>
      <c r="Z9" s="5">
        <f t="shared" si="6"/>
        <v>0</v>
      </c>
    </row>
    <row r="10" spans="1:26" ht="12">
      <c r="A10" s="4">
        <v>4</v>
      </c>
      <c r="B10" s="4" t="s">
        <v>7</v>
      </c>
      <c r="C10" s="5">
        <v>640000</v>
      </c>
      <c r="D10" s="6">
        <v>640000</v>
      </c>
      <c r="E10" s="6">
        <v>560000</v>
      </c>
      <c r="F10" s="7">
        <v>80000</v>
      </c>
      <c r="G10" s="7">
        <v>633</v>
      </c>
      <c r="H10" s="5">
        <f t="shared" si="0"/>
        <v>80633</v>
      </c>
      <c r="I10" s="7">
        <v>0</v>
      </c>
      <c r="J10" s="7">
        <v>0</v>
      </c>
      <c r="K10" s="5">
        <f t="shared" si="1"/>
        <v>0</v>
      </c>
      <c r="L10" s="7">
        <v>0</v>
      </c>
      <c r="M10" s="7">
        <v>0</v>
      </c>
      <c r="N10" s="5">
        <f t="shared" si="2"/>
        <v>0</v>
      </c>
      <c r="O10" s="7">
        <v>0</v>
      </c>
      <c r="P10" s="7">
        <v>0</v>
      </c>
      <c r="Q10" s="5">
        <f t="shared" si="3"/>
        <v>0</v>
      </c>
      <c r="R10" s="7">
        <v>0</v>
      </c>
      <c r="S10" s="7">
        <v>0</v>
      </c>
      <c r="T10" s="5">
        <f t="shared" si="4"/>
        <v>0</v>
      </c>
      <c r="U10" s="7">
        <v>0</v>
      </c>
      <c r="V10" s="7">
        <v>0</v>
      </c>
      <c r="W10" s="5">
        <f t="shared" si="5"/>
        <v>0</v>
      </c>
      <c r="X10" s="7">
        <v>0</v>
      </c>
      <c r="Y10" s="7">
        <v>0</v>
      </c>
      <c r="Z10" s="5">
        <f t="shared" si="6"/>
        <v>0</v>
      </c>
    </row>
    <row r="11" spans="1:26" ht="12">
      <c r="A11" s="4">
        <v>5</v>
      </c>
      <c r="B11" s="4" t="s">
        <v>8</v>
      </c>
      <c r="C11" s="5">
        <v>233923</v>
      </c>
      <c r="D11" s="6">
        <v>233923</v>
      </c>
      <c r="E11" s="6">
        <v>155948</v>
      </c>
      <c r="F11" s="7">
        <v>77975</v>
      </c>
      <c r="G11" s="7">
        <v>2535</v>
      </c>
      <c r="H11" s="5">
        <f t="shared" si="0"/>
        <v>80510</v>
      </c>
      <c r="I11" s="7">
        <v>0</v>
      </c>
      <c r="J11" s="7">
        <v>0</v>
      </c>
      <c r="K11" s="5">
        <f t="shared" si="1"/>
        <v>0</v>
      </c>
      <c r="L11" s="7">
        <v>0</v>
      </c>
      <c r="M11" s="7">
        <v>0</v>
      </c>
      <c r="N11" s="5">
        <f t="shared" si="2"/>
        <v>0</v>
      </c>
      <c r="O11" s="7">
        <v>0</v>
      </c>
      <c r="P11" s="7">
        <v>0</v>
      </c>
      <c r="Q11" s="5">
        <f t="shared" si="3"/>
        <v>0</v>
      </c>
      <c r="R11" s="7">
        <v>0</v>
      </c>
      <c r="S11" s="7">
        <v>0</v>
      </c>
      <c r="T11" s="5">
        <f t="shared" si="4"/>
        <v>0</v>
      </c>
      <c r="U11" s="7">
        <v>0</v>
      </c>
      <c r="V11" s="7">
        <v>0</v>
      </c>
      <c r="W11" s="5">
        <f t="shared" si="5"/>
        <v>0</v>
      </c>
      <c r="X11" s="7">
        <v>0</v>
      </c>
      <c r="Y11" s="7">
        <v>0</v>
      </c>
      <c r="Z11" s="5">
        <f t="shared" si="6"/>
        <v>0</v>
      </c>
    </row>
    <row r="12" spans="1:26" ht="12">
      <c r="A12" s="4">
        <v>6</v>
      </c>
      <c r="B12" s="4" t="s">
        <v>14</v>
      </c>
      <c r="C12" s="5">
        <v>1150000</v>
      </c>
      <c r="D12" s="6">
        <v>1150000</v>
      </c>
      <c r="E12" s="6">
        <v>690000</v>
      </c>
      <c r="F12" s="7">
        <v>460000</v>
      </c>
      <c r="G12" s="7">
        <v>27089</v>
      </c>
      <c r="H12" s="5">
        <f t="shared" si="0"/>
        <v>487089</v>
      </c>
      <c r="I12" s="7">
        <v>0</v>
      </c>
      <c r="J12" s="7">
        <v>0</v>
      </c>
      <c r="K12" s="5">
        <f t="shared" si="1"/>
        <v>0</v>
      </c>
      <c r="L12" s="7">
        <v>0</v>
      </c>
      <c r="M12" s="7">
        <v>0</v>
      </c>
      <c r="N12" s="5">
        <f t="shared" si="2"/>
        <v>0</v>
      </c>
      <c r="O12" s="7">
        <v>0</v>
      </c>
      <c r="P12" s="7">
        <v>0</v>
      </c>
      <c r="Q12" s="5">
        <f t="shared" si="3"/>
        <v>0</v>
      </c>
      <c r="R12" s="7">
        <v>0</v>
      </c>
      <c r="S12" s="7">
        <v>0</v>
      </c>
      <c r="T12" s="5">
        <f t="shared" si="4"/>
        <v>0</v>
      </c>
      <c r="U12" s="7">
        <v>0</v>
      </c>
      <c r="V12" s="7">
        <v>0</v>
      </c>
      <c r="W12" s="5">
        <f t="shared" si="5"/>
        <v>0</v>
      </c>
      <c r="X12" s="7">
        <v>0</v>
      </c>
      <c r="Y12" s="7">
        <v>0</v>
      </c>
      <c r="Z12" s="5">
        <f t="shared" si="6"/>
        <v>0</v>
      </c>
    </row>
    <row r="13" spans="1:26" ht="12">
      <c r="A13" s="4">
        <v>7</v>
      </c>
      <c r="B13" s="4" t="s">
        <v>24</v>
      </c>
      <c r="C13" s="5">
        <v>2000000</v>
      </c>
      <c r="D13" s="6">
        <v>0</v>
      </c>
      <c r="E13" s="6">
        <v>0</v>
      </c>
      <c r="F13" s="7">
        <v>2000000</v>
      </c>
      <c r="G13" s="7">
        <v>40000</v>
      </c>
      <c r="H13" s="5">
        <f t="shared" si="0"/>
        <v>2040000</v>
      </c>
      <c r="I13" s="7">
        <v>2500000</v>
      </c>
      <c r="J13" s="7">
        <v>45000</v>
      </c>
      <c r="K13" s="5">
        <f t="shared" si="1"/>
        <v>2545000</v>
      </c>
      <c r="L13" s="7">
        <v>2500000</v>
      </c>
      <c r="M13" s="7">
        <v>45000</v>
      </c>
      <c r="N13" s="5">
        <f t="shared" si="2"/>
        <v>2545000</v>
      </c>
      <c r="O13" s="7">
        <v>2500000</v>
      </c>
      <c r="P13" s="7">
        <v>45000</v>
      </c>
      <c r="Q13" s="5">
        <f t="shared" si="3"/>
        <v>2545000</v>
      </c>
      <c r="R13" s="7">
        <v>2500000</v>
      </c>
      <c r="S13" s="7">
        <v>45000</v>
      </c>
      <c r="T13" s="5">
        <f t="shared" si="4"/>
        <v>2545000</v>
      </c>
      <c r="U13" s="7">
        <v>2500000</v>
      </c>
      <c r="V13" s="7">
        <v>45000</v>
      </c>
      <c r="W13" s="5">
        <f t="shared" si="5"/>
        <v>2545000</v>
      </c>
      <c r="X13" s="7">
        <v>2500000</v>
      </c>
      <c r="Y13" s="7">
        <v>45000</v>
      </c>
      <c r="Z13" s="5">
        <f t="shared" si="6"/>
        <v>2545000</v>
      </c>
    </row>
    <row r="14" spans="1:26" s="13" customFormat="1" ht="24.75" customHeight="1">
      <c r="A14" s="8">
        <v>8</v>
      </c>
      <c r="B14" s="9" t="s">
        <v>15</v>
      </c>
      <c r="C14" s="10">
        <v>7000000</v>
      </c>
      <c r="D14" s="11">
        <v>4456170</v>
      </c>
      <c r="E14" s="11">
        <v>0</v>
      </c>
      <c r="F14" s="12">
        <v>0</v>
      </c>
      <c r="G14" s="12">
        <v>212000</v>
      </c>
      <c r="H14" s="10">
        <f t="shared" si="0"/>
        <v>212000</v>
      </c>
      <c r="I14" s="12">
        <v>0</v>
      </c>
      <c r="J14" s="12">
        <v>265000</v>
      </c>
      <c r="K14" s="10">
        <f t="shared" si="1"/>
        <v>265000</v>
      </c>
      <c r="L14" s="12">
        <v>1000000</v>
      </c>
      <c r="M14" s="12">
        <v>268000</v>
      </c>
      <c r="N14" s="10">
        <f t="shared" si="2"/>
        <v>1268000</v>
      </c>
      <c r="O14" s="12">
        <v>1700000</v>
      </c>
      <c r="P14" s="12">
        <v>217000</v>
      </c>
      <c r="Q14" s="10">
        <f t="shared" si="3"/>
        <v>1917000</v>
      </c>
      <c r="R14" s="12">
        <v>1850000</v>
      </c>
      <c r="S14" s="12">
        <v>140000</v>
      </c>
      <c r="T14" s="10">
        <f t="shared" si="4"/>
        <v>1990000</v>
      </c>
      <c r="U14" s="12">
        <v>1850000</v>
      </c>
      <c r="V14" s="12">
        <v>61000</v>
      </c>
      <c r="W14" s="10">
        <f t="shared" si="5"/>
        <v>1911000</v>
      </c>
      <c r="X14" s="12">
        <v>176170</v>
      </c>
      <c r="Y14" s="12">
        <v>5000</v>
      </c>
      <c r="Z14" s="10">
        <f t="shared" si="6"/>
        <v>181170</v>
      </c>
    </row>
    <row r="15" spans="1:26" ht="12">
      <c r="A15" s="4">
        <v>9</v>
      </c>
      <c r="B15" s="4" t="s">
        <v>11</v>
      </c>
      <c r="C15" s="5">
        <v>91200</v>
      </c>
      <c r="D15" s="6">
        <v>91200</v>
      </c>
      <c r="E15" s="6">
        <v>59280</v>
      </c>
      <c r="F15" s="7">
        <v>31920</v>
      </c>
      <c r="G15" s="7">
        <v>639</v>
      </c>
      <c r="H15" s="5">
        <f t="shared" si="0"/>
        <v>32559</v>
      </c>
      <c r="I15" s="7">
        <v>0</v>
      </c>
      <c r="J15" s="7">
        <v>0</v>
      </c>
      <c r="K15" s="5">
        <f t="shared" si="1"/>
        <v>0</v>
      </c>
      <c r="L15" s="7">
        <v>0</v>
      </c>
      <c r="M15" s="7">
        <v>0</v>
      </c>
      <c r="N15" s="5">
        <f t="shared" si="2"/>
        <v>0</v>
      </c>
      <c r="O15" s="7">
        <v>0</v>
      </c>
      <c r="P15" s="7">
        <v>0</v>
      </c>
      <c r="Q15" s="5">
        <f t="shared" si="3"/>
        <v>0</v>
      </c>
      <c r="R15" s="7">
        <v>0</v>
      </c>
      <c r="S15" s="7">
        <v>0</v>
      </c>
      <c r="T15" s="5">
        <f t="shared" si="4"/>
        <v>0</v>
      </c>
      <c r="U15" s="7">
        <v>0</v>
      </c>
      <c r="V15" s="7">
        <v>0</v>
      </c>
      <c r="W15" s="5">
        <f t="shared" si="5"/>
        <v>0</v>
      </c>
      <c r="X15" s="7">
        <v>0</v>
      </c>
      <c r="Y15" s="7">
        <v>0</v>
      </c>
      <c r="Z15" s="5">
        <f t="shared" si="6"/>
        <v>0</v>
      </c>
    </row>
    <row r="16" spans="1:26" ht="12">
      <c r="A16" s="4">
        <v>10</v>
      </c>
      <c r="B16" s="4" t="s">
        <v>12</v>
      </c>
      <c r="C16" s="5">
        <v>150312</v>
      </c>
      <c r="D16" s="6">
        <v>150312</v>
      </c>
      <c r="E16" s="6">
        <v>50000</v>
      </c>
      <c r="F16" s="7">
        <v>50000</v>
      </c>
      <c r="G16" s="7">
        <v>5269</v>
      </c>
      <c r="H16" s="5">
        <f t="shared" si="0"/>
        <v>55269</v>
      </c>
      <c r="I16" s="7">
        <v>50312</v>
      </c>
      <c r="J16" s="7">
        <v>2269</v>
      </c>
      <c r="K16" s="5">
        <f t="shared" si="1"/>
        <v>52581</v>
      </c>
      <c r="L16" s="7">
        <v>0</v>
      </c>
      <c r="M16" s="7">
        <v>0</v>
      </c>
      <c r="N16" s="5">
        <f t="shared" si="2"/>
        <v>0</v>
      </c>
      <c r="O16" s="7">
        <v>0</v>
      </c>
      <c r="P16" s="7">
        <v>0</v>
      </c>
      <c r="Q16" s="5">
        <f t="shared" si="3"/>
        <v>0</v>
      </c>
      <c r="R16" s="7">
        <v>0</v>
      </c>
      <c r="S16" s="7">
        <v>0</v>
      </c>
      <c r="T16" s="5">
        <f t="shared" si="4"/>
        <v>0</v>
      </c>
      <c r="U16" s="7">
        <v>0</v>
      </c>
      <c r="V16" s="7">
        <v>0</v>
      </c>
      <c r="W16" s="5">
        <f t="shared" si="5"/>
        <v>0</v>
      </c>
      <c r="X16" s="7">
        <v>0</v>
      </c>
      <c r="Y16" s="7">
        <v>0</v>
      </c>
      <c r="Z16" s="5">
        <f t="shared" si="6"/>
        <v>0</v>
      </c>
    </row>
    <row r="17" spans="1:26" ht="12">
      <c r="A17" s="4">
        <v>11</v>
      </c>
      <c r="B17" s="4" t="s">
        <v>13</v>
      </c>
      <c r="C17" s="5">
        <v>209228</v>
      </c>
      <c r="D17" s="6">
        <v>209228</v>
      </c>
      <c r="E17" s="6">
        <v>69600</v>
      </c>
      <c r="F17" s="7">
        <v>69600</v>
      </c>
      <c r="G17" s="7">
        <v>7334</v>
      </c>
      <c r="H17" s="5">
        <f t="shared" si="0"/>
        <v>76934</v>
      </c>
      <c r="I17" s="7">
        <v>70028</v>
      </c>
      <c r="J17" s="7">
        <v>3158</v>
      </c>
      <c r="K17" s="5">
        <f t="shared" si="1"/>
        <v>73186</v>
      </c>
      <c r="L17" s="7">
        <v>0</v>
      </c>
      <c r="M17" s="7">
        <v>0</v>
      </c>
      <c r="N17" s="5">
        <f t="shared" si="2"/>
        <v>0</v>
      </c>
      <c r="O17" s="7">
        <v>0</v>
      </c>
      <c r="P17" s="7">
        <v>0</v>
      </c>
      <c r="Q17" s="5">
        <f t="shared" si="3"/>
        <v>0</v>
      </c>
      <c r="R17" s="7">
        <v>0</v>
      </c>
      <c r="S17" s="7">
        <v>0</v>
      </c>
      <c r="T17" s="5">
        <f t="shared" si="4"/>
        <v>0</v>
      </c>
      <c r="U17" s="7">
        <v>0</v>
      </c>
      <c r="V17" s="7">
        <v>0</v>
      </c>
      <c r="W17" s="5">
        <f t="shared" si="5"/>
        <v>0</v>
      </c>
      <c r="X17" s="7">
        <v>0</v>
      </c>
      <c r="Y17" s="7">
        <v>0</v>
      </c>
      <c r="Z17" s="5">
        <f t="shared" si="6"/>
        <v>0</v>
      </c>
    </row>
    <row r="18" spans="1:26" ht="12">
      <c r="A18" s="14">
        <v>12</v>
      </c>
      <c r="B18" s="14" t="s">
        <v>22</v>
      </c>
      <c r="C18" s="15">
        <v>94000</v>
      </c>
      <c r="D18" s="16">
        <v>94000</v>
      </c>
      <c r="E18" s="16">
        <v>0</v>
      </c>
      <c r="F18" s="17">
        <v>23500</v>
      </c>
      <c r="G18" s="17">
        <v>1587</v>
      </c>
      <c r="H18" s="15">
        <f t="shared" si="0"/>
        <v>25087</v>
      </c>
      <c r="I18" s="17">
        <v>47000</v>
      </c>
      <c r="J18" s="17">
        <v>917</v>
      </c>
      <c r="K18" s="15">
        <f t="shared" si="1"/>
        <v>47917</v>
      </c>
      <c r="L18" s="17">
        <v>23500</v>
      </c>
      <c r="M18" s="17">
        <v>141</v>
      </c>
      <c r="N18" s="15">
        <f t="shared" si="2"/>
        <v>23641</v>
      </c>
      <c r="O18" s="17">
        <v>0</v>
      </c>
      <c r="P18" s="17">
        <v>0</v>
      </c>
      <c r="Q18" s="15">
        <f t="shared" si="3"/>
        <v>0</v>
      </c>
      <c r="R18" s="17">
        <v>0</v>
      </c>
      <c r="S18" s="17">
        <v>0</v>
      </c>
      <c r="T18" s="15">
        <f t="shared" si="4"/>
        <v>0</v>
      </c>
      <c r="U18" s="17">
        <v>0</v>
      </c>
      <c r="V18" s="17">
        <v>0</v>
      </c>
      <c r="W18" s="15">
        <f t="shared" si="5"/>
        <v>0</v>
      </c>
      <c r="X18" s="17">
        <v>0</v>
      </c>
      <c r="Y18" s="17">
        <v>0</v>
      </c>
      <c r="Z18" s="15">
        <f t="shared" si="6"/>
        <v>0</v>
      </c>
    </row>
    <row r="19" spans="1:26" ht="12">
      <c r="A19" s="14">
        <v>13</v>
      </c>
      <c r="B19" s="14" t="s">
        <v>23</v>
      </c>
      <c r="C19" s="18">
        <v>2500000</v>
      </c>
      <c r="D19" s="16">
        <v>2500000</v>
      </c>
      <c r="E19" s="16">
        <v>0</v>
      </c>
      <c r="F19" s="17">
        <v>2500000</v>
      </c>
      <c r="G19" s="17">
        <v>104000</v>
      </c>
      <c r="H19" s="15">
        <f>SUM(F19:G19)</f>
        <v>2604000</v>
      </c>
      <c r="I19" s="17">
        <v>0</v>
      </c>
      <c r="J19" s="17">
        <v>0</v>
      </c>
      <c r="K19" s="15">
        <f>SUM(I19:J19)</f>
        <v>0</v>
      </c>
      <c r="L19" s="17">
        <v>0</v>
      </c>
      <c r="M19" s="17">
        <v>0</v>
      </c>
      <c r="N19" s="15">
        <f>SUM(L19:M19)</f>
        <v>0</v>
      </c>
      <c r="O19" s="17">
        <v>0</v>
      </c>
      <c r="P19" s="17">
        <v>0</v>
      </c>
      <c r="Q19" s="15">
        <f>SUM(O19:P19)</f>
        <v>0</v>
      </c>
      <c r="R19" s="17">
        <v>0</v>
      </c>
      <c r="S19" s="17">
        <v>0</v>
      </c>
      <c r="T19" s="15">
        <f>SUM(R19:S19)</f>
        <v>0</v>
      </c>
      <c r="U19" s="17">
        <v>0</v>
      </c>
      <c r="V19" s="17">
        <v>0</v>
      </c>
      <c r="W19" s="15">
        <f>SUM(U19:V19)</f>
        <v>0</v>
      </c>
      <c r="X19" s="17">
        <v>0</v>
      </c>
      <c r="Y19" s="17">
        <v>0</v>
      </c>
      <c r="Z19" s="15">
        <f>SUM(X19:Y19)</f>
        <v>0</v>
      </c>
    </row>
    <row r="20" spans="1:26" ht="51.75" thickBot="1">
      <c r="A20" s="47">
        <v>14</v>
      </c>
      <c r="B20" s="46" t="s">
        <v>29</v>
      </c>
      <c r="C20" s="18">
        <v>3200000</v>
      </c>
      <c r="D20" s="16"/>
      <c r="E20" s="16">
        <v>0</v>
      </c>
      <c r="F20" s="48">
        <v>0</v>
      </c>
      <c r="G20" s="48">
        <v>62000</v>
      </c>
      <c r="H20" s="49">
        <f t="shared" si="0"/>
        <v>62000</v>
      </c>
      <c r="I20" s="48">
        <v>3200000</v>
      </c>
      <c r="J20" s="48">
        <v>87000</v>
      </c>
      <c r="K20" s="49">
        <f t="shared" si="1"/>
        <v>3287000</v>
      </c>
      <c r="L20" s="48">
        <v>0</v>
      </c>
      <c r="M20" s="48">
        <v>0</v>
      </c>
      <c r="N20" s="49">
        <f t="shared" si="2"/>
        <v>0</v>
      </c>
      <c r="O20" s="48">
        <v>0</v>
      </c>
      <c r="P20" s="48">
        <v>0</v>
      </c>
      <c r="Q20" s="49">
        <f t="shared" si="3"/>
        <v>0</v>
      </c>
      <c r="R20" s="48">
        <v>0</v>
      </c>
      <c r="S20" s="48">
        <v>0</v>
      </c>
      <c r="T20" s="49">
        <f t="shared" si="4"/>
        <v>0</v>
      </c>
      <c r="U20" s="48">
        <v>0</v>
      </c>
      <c r="V20" s="48">
        <v>0</v>
      </c>
      <c r="W20" s="49">
        <f t="shared" si="5"/>
        <v>0</v>
      </c>
      <c r="X20" s="48">
        <v>0</v>
      </c>
      <c r="Y20" s="48">
        <v>0</v>
      </c>
      <c r="Z20" s="49">
        <f t="shared" si="6"/>
        <v>0</v>
      </c>
    </row>
    <row r="21" spans="1:26" ht="12.75" thickBot="1">
      <c r="A21" s="87" t="s">
        <v>9</v>
      </c>
      <c r="B21" s="88"/>
      <c r="C21" s="19">
        <f aca="true" t="shared" si="7" ref="C21:Z21">SUM(C7:C20)</f>
        <v>40488606</v>
      </c>
      <c r="D21" s="19">
        <f t="shared" si="7"/>
        <v>32744776</v>
      </c>
      <c r="E21" s="19">
        <f t="shared" si="7"/>
        <v>13256368</v>
      </c>
      <c r="F21" s="19">
        <f t="shared" si="7"/>
        <v>7831535</v>
      </c>
      <c r="G21" s="19">
        <f t="shared" si="7"/>
        <v>720228</v>
      </c>
      <c r="H21" s="19">
        <f t="shared" si="7"/>
        <v>8551763</v>
      </c>
      <c r="I21" s="19">
        <f t="shared" si="7"/>
        <v>8405880</v>
      </c>
      <c r="J21" s="19">
        <f t="shared" si="7"/>
        <v>599426</v>
      </c>
      <c r="K21" s="19">
        <f t="shared" si="7"/>
        <v>9005306</v>
      </c>
      <c r="L21" s="19">
        <f t="shared" si="7"/>
        <v>6062040</v>
      </c>
      <c r="M21" s="19">
        <f t="shared" si="7"/>
        <v>450162</v>
      </c>
      <c r="N21" s="19">
        <f t="shared" si="7"/>
        <v>6512202</v>
      </c>
      <c r="O21" s="20">
        <f t="shared" si="7"/>
        <v>6738540</v>
      </c>
      <c r="P21" s="19">
        <f t="shared" si="7"/>
        <v>338960</v>
      </c>
      <c r="Q21" s="19">
        <f t="shared" si="7"/>
        <v>7077500</v>
      </c>
      <c r="R21" s="19">
        <f t="shared" si="7"/>
        <v>5744243</v>
      </c>
      <c r="S21" s="19">
        <f t="shared" si="7"/>
        <v>201990</v>
      </c>
      <c r="T21" s="19">
        <f t="shared" si="7"/>
        <v>5946233</v>
      </c>
      <c r="U21" s="19">
        <f t="shared" si="7"/>
        <v>4350000</v>
      </c>
      <c r="V21" s="19">
        <f t="shared" si="7"/>
        <v>106000</v>
      </c>
      <c r="W21" s="19">
        <f t="shared" si="7"/>
        <v>4456000</v>
      </c>
      <c r="X21" s="19">
        <f t="shared" si="7"/>
        <v>2676170</v>
      </c>
      <c r="Y21" s="19">
        <f t="shared" si="7"/>
        <v>50000</v>
      </c>
      <c r="Z21" s="19">
        <f t="shared" si="7"/>
        <v>2726170</v>
      </c>
    </row>
    <row r="22" spans="1:26" ht="12.75" thickBot="1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</row>
    <row r="23" spans="1:26" ht="12.75" thickBot="1">
      <c r="A23" s="84" t="s">
        <v>18</v>
      </c>
      <c r="B23" s="85"/>
      <c r="C23" s="19">
        <f>SUM(C24:C26)</f>
        <v>22320000</v>
      </c>
      <c r="D23" s="24"/>
      <c r="E23" s="24"/>
      <c r="F23" s="19">
        <f>SUM(F24:F26)</f>
        <v>6440000</v>
      </c>
      <c r="G23" s="19"/>
      <c r="H23" s="19"/>
      <c r="I23" s="19">
        <f>SUM(I24:I26)</f>
        <v>3380000</v>
      </c>
      <c r="J23" s="19"/>
      <c r="K23" s="19"/>
      <c r="L23" s="19">
        <f>SUM(L24:L26)</f>
        <v>2500000</v>
      </c>
      <c r="M23" s="19"/>
      <c r="N23" s="24"/>
      <c r="O23" s="20">
        <f>SUM(O24:O26)</f>
        <v>2500000</v>
      </c>
      <c r="P23" s="24"/>
      <c r="Q23" s="24"/>
      <c r="R23" s="19">
        <f>SUM(R24:R26)</f>
        <v>2500000</v>
      </c>
      <c r="S23" s="24"/>
      <c r="T23" s="24"/>
      <c r="U23" s="19">
        <f>SUM(U24:U26)</f>
        <v>2500000</v>
      </c>
      <c r="V23" s="24"/>
      <c r="W23" s="24"/>
      <c r="X23" s="19">
        <f>SUM(X24:X26)</f>
        <v>2500000</v>
      </c>
      <c r="Y23" s="24"/>
      <c r="Z23" s="24"/>
    </row>
    <row r="24" spans="1:26" ht="23.25" customHeight="1">
      <c r="A24" s="44">
        <v>1</v>
      </c>
      <c r="B24" s="43" t="s">
        <v>15</v>
      </c>
      <c r="C24" s="25">
        <f>SUM(F24,I24,L24,O24,R24,U24,X24)</f>
        <v>2120000</v>
      </c>
      <c r="D24" s="26"/>
      <c r="E24" s="26"/>
      <c r="F24" s="51">
        <v>1240000</v>
      </c>
      <c r="G24" s="51"/>
      <c r="H24" s="51"/>
      <c r="I24" s="51">
        <v>880000</v>
      </c>
      <c r="J24" s="51"/>
      <c r="K24" s="51"/>
      <c r="L24" s="51"/>
      <c r="M24" s="51"/>
      <c r="N24" s="51"/>
      <c r="O24" s="52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2.75" customHeight="1">
      <c r="A25" s="4">
        <v>2</v>
      </c>
      <c r="B25" s="4" t="s">
        <v>28</v>
      </c>
      <c r="C25" s="5">
        <f>SUM(F25,I25,L25,O25,R25,U25,X25)</f>
        <v>17000000</v>
      </c>
      <c r="D25" s="7"/>
      <c r="E25" s="7"/>
      <c r="F25" s="7">
        <v>2000000</v>
      </c>
      <c r="G25" s="7"/>
      <c r="H25" s="7"/>
      <c r="I25" s="7">
        <v>2500000</v>
      </c>
      <c r="J25" s="7"/>
      <c r="K25" s="7"/>
      <c r="L25" s="7">
        <v>2500000</v>
      </c>
      <c r="M25" s="7"/>
      <c r="N25" s="7"/>
      <c r="O25" s="27">
        <v>2500000</v>
      </c>
      <c r="P25" s="7"/>
      <c r="Q25" s="7"/>
      <c r="R25" s="7">
        <v>2500000</v>
      </c>
      <c r="S25" s="7"/>
      <c r="T25" s="7"/>
      <c r="U25" s="7">
        <v>2500000</v>
      </c>
      <c r="V25" s="7"/>
      <c r="W25" s="7"/>
      <c r="X25" s="7">
        <v>2500000</v>
      </c>
      <c r="Y25" s="7"/>
      <c r="Z25" s="7"/>
    </row>
    <row r="26" spans="1:26" ht="51">
      <c r="A26" s="8">
        <v>3</v>
      </c>
      <c r="B26" s="46" t="s">
        <v>29</v>
      </c>
      <c r="C26" s="5">
        <f>SUM(F26,I26,L26,O26,R26,U26,X26)</f>
        <v>3200000</v>
      </c>
      <c r="D26" s="7"/>
      <c r="E26" s="7"/>
      <c r="F26" s="12">
        <v>3200000</v>
      </c>
      <c r="G26" s="12"/>
      <c r="H26" s="12"/>
      <c r="I26" s="12"/>
      <c r="J26" s="12"/>
      <c r="K26" s="12"/>
      <c r="L26" s="12"/>
      <c r="M26" s="12"/>
      <c r="N26" s="12"/>
      <c r="O26" s="50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thickBot="1">
      <c r="A27" s="28"/>
      <c r="B27" s="29"/>
      <c r="C27" s="30"/>
      <c r="D27" s="31"/>
      <c r="E27" s="32"/>
      <c r="F27" s="33"/>
      <c r="G27" s="31"/>
      <c r="H27" s="31"/>
      <c r="I27" s="33"/>
      <c r="J27" s="31"/>
      <c r="K27" s="31"/>
      <c r="L27" s="33"/>
      <c r="M27" s="31"/>
      <c r="N27" s="34"/>
      <c r="O27" s="31"/>
      <c r="P27" s="31"/>
      <c r="Q27" s="31"/>
      <c r="R27" s="33"/>
      <c r="S27" s="31"/>
      <c r="T27" s="31"/>
      <c r="U27" s="33"/>
      <c r="V27" s="31"/>
      <c r="W27" s="31"/>
      <c r="X27" s="33"/>
      <c r="Y27" s="31"/>
      <c r="Z27" s="35"/>
    </row>
    <row r="28" spans="1:26" ht="12.75" thickBot="1">
      <c r="A28" s="84" t="s">
        <v>25</v>
      </c>
      <c r="B28" s="85"/>
      <c r="C28" s="100"/>
      <c r="D28" s="101"/>
      <c r="E28" s="85"/>
      <c r="F28" s="94">
        <f>(D21-E21)+F23-F21</f>
        <v>18096873</v>
      </c>
      <c r="G28" s="95"/>
      <c r="H28" s="95"/>
      <c r="I28" s="94">
        <f>F28-I21+I23</f>
        <v>13070993</v>
      </c>
      <c r="J28" s="95"/>
      <c r="K28" s="95"/>
      <c r="L28" s="94">
        <f>I28-L21+L23</f>
        <v>9508953</v>
      </c>
      <c r="M28" s="95"/>
      <c r="N28" s="96"/>
      <c r="O28" s="94">
        <f>L28+O23-O21</f>
        <v>5270413</v>
      </c>
      <c r="P28" s="95"/>
      <c r="Q28" s="95"/>
      <c r="R28" s="94">
        <f>O28+R23-R21</f>
        <v>2026170</v>
      </c>
      <c r="S28" s="95"/>
      <c r="T28" s="95"/>
      <c r="U28" s="94">
        <f>R28-U21+U23</f>
        <v>176170</v>
      </c>
      <c r="V28" s="95"/>
      <c r="W28" s="95"/>
      <c r="X28" s="94">
        <f>U28+X23-X21</f>
        <v>0</v>
      </c>
      <c r="Y28" s="95"/>
      <c r="Z28" s="96"/>
    </row>
    <row r="29" spans="1:26" s="36" customFormat="1" ht="12" hidden="1">
      <c r="A29" s="97"/>
      <c r="B29" s="99"/>
      <c r="C29" s="97"/>
      <c r="D29" s="98"/>
      <c r="E29" s="99"/>
      <c r="F29" s="92">
        <v>15040703</v>
      </c>
      <c r="G29" s="93"/>
      <c r="H29" s="93"/>
      <c r="I29" s="92">
        <v>13214823</v>
      </c>
      <c r="J29" s="93"/>
      <c r="K29" s="93"/>
      <c r="L29" s="92">
        <v>9652783</v>
      </c>
      <c r="M29" s="93"/>
      <c r="N29" s="93"/>
      <c r="O29" s="92">
        <v>5414243</v>
      </c>
      <c r="P29" s="93"/>
      <c r="Q29" s="93"/>
      <c r="R29" s="92">
        <v>2170000</v>
      </c>
      <c r="S29" s="93"/>
      <c r="T29" s="93"/>
      <c r="U29" s="92">
        <v>320000</v>
      </c>
      <c r="V29" s="93"/>
      <c r="W29" s="93"/>
      <c r="X29" s="92">
        <v>0</v>
      </c>
      <c r="Y29" s="93"/>
      <c r="Z29" s="93"/>
    </row>
    <row r="30" spans="1:26" s="36" customFormat="1" ht="6.75" customHeight="1">
      <c r="A30" s="42"/>
      <c r="B30" s="42"/>
      <c r="C30" s="37"/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57" s="36" customFormat="1" ht="25.5" customHeight="1">
      <c r="A31" s="28"/>
      <c r="B31" s="28"/>
      <c r="F31" s="105" t="s">
        <v>26</v>
      </c>
      <c r="G31" s="102" t="s">
        <v>21</v>
      </c>
      <c r="H31" s="103"/>
      <c r="I31" s="102" t="s">
        <v>19</v>
      </c>
      <c r="J31" s="103"/>
      <c r="K31" s="102" t="s">
        <v>27</v>
      </c>
      <c r="L31" s="103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40" customFormat="1" ht="12.75">
      <c r="A32" s="39"/>
      <c r="B32" s="39"/>
      <c r="F32" s="106"/>
      <c r="G32" s="107">
        <v>77802794</v>
      </c>
      <c r="H32" s="103"/>
      <c r="I32" s="108">
        <f>F28/G32</f>
        <v>0.23259926886430327</v>
      </c>
      <c r="J32" s="103"/>
      <c r="K32" s="104">
        <f>(H21+1602335)/G32</f>
        <v>0.1305107114790762</v>
      </c>
      <c r="L32" s="103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2" ht="12">
      <c r="A33" s="41"/>
      <c r="B33" s="41"/>
    </row>
    <row r="34" spans="1:2" ht="12">
      <c r="A34" s="41"/>
      <c r="B34" s="41"/>
    </row>
  </sheetData>
  <mergeCells count="39">
    <mergeCell ref="K31:L31"/>
    <mergeCell ref="K32:L32"/>
    <mergeCell ref="F31:F32"/>
    <mergeCell ref="G31:H31"/>
    <mergeCell ref="G32:H32"/>
    <mergeCell ref="I31:J31"/>
    <mergeCell ref="I32:J32"/>
    <mergeCell ref="C29:E29"/>
    <mergeCell ref="A29:B29"/>
    <mergeCell ref="C28:E28"/>
    <mergeCell ref="A28:B28"/>
    <mergeCell ref="I29:K29"/>
    <mergeCell ref="I28:K28"/>
    <mergeCell ref="F29:H29"/>
    <mergeCell ref="F28:H28"/>
    <mergeCell ref="U28:W28"/>
    <mergeCell ref="U29:W29"/>
    <mergeCell ref="X28:Z28"/>
    <mergeCell ref="X29:Z29"/>
    <mergeCell ref="L29:N29"/>
    <mergeCell ref="O28:Q28"/>
    <mergeCell ref="O29:Q29"/>
    <mergeCell ref="R28:T28"/>
    <mergeCell ref="R29:T29"/>
    <mergeCell ref="L28:N28"/>
    <mergeCell ref="X5:Z5"/>
    <mergeCell ref="F5:H5"/>
    <mergeCell ref="I5:K5"/>
    <mergeCell ref="L5:N5"/>
    <mergeCell ref="O5:Q5"/>
    <mergeCell ref="R5:T5"/>
    <mergeCell ref="U5:W5"/>
    <mergeCell ref="E5:E6"/>
    <mergeCell ref="A23:B23"/>
    <mergeCell ref="D5:D6"/>
    <mergeCell ref="B5:B6"/>
    <mergeCell ref="A5:A6"/>
    <mergeCell ref="A21:B21"/>
    <mergeCell ref="C5:C6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headerFooter alignWithMargins="0">
    <oddHeader>&amp;CWydatki z tytułu spłaty zaciągniętych kredytów i pożyczek oraz informacja o prognozowanej kwocie długu publicznego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31"/>
  <sheetViews>
    <sheetView tabSelected="1" view="pageBreakPreview" zoomScaleSheetLayoutView="10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" sqref="I7"/>
    </sheetView>
  </sheetViews>
  <sheetFormatPr defaultColWidth="9.00390625" defaultRowHeight="12.75"/>
  <cols>
    <col min="1" max="1" width="3.00390625" style="63" customWidth="1"/>
    <col min="2" max="2" width="36.875" style="2" customWidth="1"/>
    <col min="3" max="3" width="10.375" style="2" hidden="1" customWidth="1"/>
    <col min="4" max="4" width="10.75390625" style="2" hidden="1" customWidth="1"/>
    <col min="5" max="5" width="11.125" style="2" hidden="1" customWidth="1"/>
    <col min="6" max="6" width="8.875" style="2" hidden="1" customWidth="1"/>
    <col min="7" max="7" width="7.75390625" style="2" hidden="1" customWidth="1"/>
    <col min="8" max="8" width="8.875" style="2" hidden="1" customWidth="1"/>
    <col min="9" max="9" width="8.875" style="2" customWidth="1"/>
    <col min="10" max="10" width="7.75390625" style="2" customWidth="1"/>
    <col min="11" max="12" width="8.875" style="2" customWidth="1"/>
    <col min="13" max="13" width="7.75390625" style="2" customWidth="1"/>
    <col min="14" max="15" width="8.875" style="2" customWidth="1"/>
    <col min="16" max="16" width="7.75390625" style="2" customWidth="1"/>
    <col min="17" max="18" width="8.875" style="2" customWidth="1"/>
    <col min="19" max="19" width="7.75390625" style="2" customWidth="1"/>
    <col min="20" max="20" width="8.875" style="66" customWidth="1"/>
    <col min="21" max="21" width="8.875" style="2" customWidth="1"/>
    <col min="22" max="22" width="7.75390625" style="2" customWidth="1"/>
    <col min="23" max="24" width="8.875" style="2" customWidth="1"/>
    <col min="25" max="25" width="7.75390625" style="2" customWidth="1"/>
    <col min="26" max="26" width="8.875" style="2" customWidth="1"/>
    <col min="27" max="16384" width="9.125" style="2" customWidth="1"/>
  </cols>
  <sheetData>
    <row r="1" spans="17:20" s="41" customFormat="1" ht="15">
      <c r="Q1" s="68"/>
      <c r="T1" s="81" t="s">
        <v>35</v>
      </c>
    </row>
    <row r="2" spans="17:20" s="41" customFormat="1" ht="15">
      <c r="Q2" s="69"/>
      <c r="T2" s="81" t="s">
        <v>36</v>
      </c>
    </row>
    <row r="3" spans="17:20" s="41" customFormat="1" ht="15">
      <c r="Q3" s="69"/>
      <c r="T3" s="81" t="s">
        <v>37</v>
      </c>
    </row>
    <row r="4" s="41" customFormat="1" ht="6.75" customHeight="1">
      <c r="T4" s="60"/>
    </row>
    <row r="5" spans="1:26" s="73" customFormat="1" ht="12.75" customHeight="1">
      <c r="A5" s="86" t="s">
        <v>0</v>
      </c>
      <c r="B5" s="86" t="s">
        <v>1</v>
      </c>
      <c r="C5" s="83" t="s">
        <v>16</v>
      </c>
      <c r="D5" s="83" t="s">
        <v>17</v>
      </c>
      <c r="E5" s="83" t="s">
        <v>20</v>
      </c>
      <c r="F5" s="89">
        <v>2003</v>
      </c>
      <c r="G5" s="90"/>
      <c r="H5" s="90"/>
      <c r="I5" s="89">
        <v>2004</v>
      </c>
      <c r="J5" s="90"/>
      <c r="K5" s="90"/>
      <c r="L5" s="89">
        <v>2005</v>
      </c>
      <c r="M5" s="90"/>
      <c r="N5" s="91"/>
      <c r="O5" s="89">
        <v>2006</v>
      </c>
      <c r="P5" s="90"/>
      <c r="Q5" s="90"/>
      <c r="R5" s="89">
        <v>2007</v>
      </c>
      <c r="S5" s="90"/>
      <c r="T5" s="91"/>
      <c r="U5" s="89">
        <v>2008</v>
      </c>
      <c r="V5" s="90"/>
      <c r="W5" s="90"/>
      <c r="X5" s="89">
        <v>2009</v>
      </c>
      <c r="Y5" s="90"/>
      <c r="Z5" s="91"/>
    </row>
    <row r="6" spans="1:26" ht="24" customHeight="1">
      <c r="A6" s="86"/>
      <c r="B6" s="86"/>
      <c r="C6" s="83"/>
      <c r="D6" s="83"/>
      <c r="E6" s="83"/>
      <c r="F6" s="70" t="s">
        <v>10</v>
      </c>
      <c r="G6" s="70" t="s">
        <v>2</v>
      </c>
      <c r="H6" s="71" t="s">
        <v>3</v>
      </c>
      <c r="I6" s="70" t="s">
        <v>10</v>
      </c>
      <c r="J6" s="70" t="s">
        <v>2</v>
      </c>
      <c r="K6" s="71" t="s">
        <v>3</v>
      </c>
      <c r="L6" s="70" t="s">
        <v>10</v>
      </c>
      <c r="M6" s="70" t="s">
        <v>2</v>
      </c>
      <c r="N6" s="71" t="s">
        <v>3</v>
      </c>
      <c r="O6" s="70" t="s">
        <v>10</v>
      </c>
      <c r="P6" s="70" t="s">
        <v>2</v>
      </c>
      <c r="Q6" s="71" t="s">
        <v>3</v>
      </c>
      <c r="R6" s="70" t="s">
        <v>10</v>
      </c>
      <c r="S6" s="70" t="s">
        <v>2</v>
      </c>
      <c r="T6" s="71" t="s">
        <v>3</v>
      </c>
      <c r="U6" s="72" t="s">
        <v>10</v>
      </c>
      <c r="V6" s="70" t="s">
        <v>2</v>
      </c>
      <c r="W6" s="71" t="s">
        <v>3</v>
      </c>
      <c r="X6" s="70" t="s">
        <v>10</v>
      </c>
      <c r="Y6" s="70" t="s">
        <v>2</v>
      </c>
      <c r="Z6" s="71" t="s">
        <v>3</v>
      </c>
    </row>
    <row r="7" spans="1:26" ht="12">
      <c r="A7" s="4">
        <v>1</v>
      </c>
      <c r="B7" s="4" t="s">
        <v>4</v>
      </c>
      <c r="C7" s="5">
        <v>16200000</v>
      </c>
      <c r="D7" s="6">
        <v>16200000</v>
      </c>
      <c r="E7" s="6">
        <v>8550000</v>
      </c>
      <c r="F7" s="7">
        <v>1700000</v>
      </c>
      <c r="G7" s="7">
        <v>200000</v>
      </c>
      <c r="H7" s="5">
        <f aca="true" t="shared" si="0" ref="H7:H17">SUM(F7:G7)</f>
        <v>1900000</v>
      </c>
      <c r="I7" s="7">
        <v>1700000</v>
      </c>
      <c r="J7" s="7">
        <v>110000</v>
      </c>
      <c r="K7" s="5">
        <f aca="true" t="shared" si="1" ref="K7:K17">SUM(I7:J7)</f>
        <v>1810000</v>
      </c>
      <c r="L7" s="7">
        <v>1700000</v>
      </c>
      <c r="M7" s="7">
        <v>106000</v>
      </c>
      <c r="N7" s="5">
        <f aca="true" t="shared" si="2" ref="N7:N17">SUM(L7:M7)</f>
        <v>1806000</v>
      </c>
      <c r="O7" s="7">
        <v>1700000</v>
      </c>
      <c r="P7" s="7">
        <v>59000</v>
      </c>
      <c r="Q7" s="5">
        <f aca="true" t="shared" si="3" ref="Q7:Q17">SUM(O7:P7)</f>
        <v>1759000</v>
      </c>
      <c r="R7" s="7">
        <v>850000</v>
      </c>
      <c r="S7" s="7">
        <v>12000</v>
      </c>
      <c r="T7" s="5">
        <f aca="true" t="shared" si="4" ref="T7:T17">SUM(R7:S7)</f>
        <v>862000</v>
      </c>
      <c r="U7" s="27">
        <v>0</v>
      </c>
      <c r="V7" s="7">
        <v>0</v>
      </c>
      <c r="W7" s="5">
        <f aca="true" t="shared" si="5" ref="W7:W17">SUM(U7:V7)</f>
        <v>0</v>
      </c>
      <c r="X7" s="7">
        <v>0</v>
      </c>
      <c r="Y7" s="7">
        <v>0</v>
      </c>
      <c r="Z7" s="5">
        <f aca="true" t="shared" si="6" ref="Z7:Z17">SUM(X7:Y7)</f>
        <v>0</v>
      </c>
    </row>
    <row r="8" spans="1:26" ht="12">
      <c r="A8" s="4">
        <v>2</v>
      </c>
      <c r="B8" s="4" t="s">
        <v>5</v>
      </c>
      <c r="C8" s="5">
        <v>1850000</v>
      </c>
      <c r="D8" s="6">
        <v>1850000</v>
      </c>
      <c r="E8" s="6">
        <v>1108000</v>
      </c>
      <c r="F8" s="7">
        <v>185500</v>
      </c>
      <c r="G8" s="7">
        <v>0</v>
      </c>
      <c r="H8" s="5">
        <f t="shared" si="0"/>
        <v>185500</v>
      </c>
      <c r="I8" s="7">
        <v>185500</v>
      </c>
      <c r="J8" s="7">
        <v>0</v>
      </c>
      <c r="K8" s="5">
        <f t="shared" si="1"/>
        <v>185500</v>
      </c>
      <c r="L8" s="7">
        <v>185500</v>
      </c>
      <c r="M8" s="7">
        <v>0</v>
      </c>
      <c r="N8" s="5">
        <f t="shared" si="2"/>
        <v>185500</v>
      </c>
      <c r="O8" s="7">
        <v>185500</v>
      </c>
      <c r="P8" s="7">
        <v>0</v>
      </c>
      <c r="Q8" s="5">
        <f t="shared" si="3"/>
        <v>185500</v>
      </c>
      <c r="R8" s="7">
        <v>0</v>
      </c>
      <c r="S8" s="7">
        <v>0</v>
      </c>
      <c r="T8" s="5">
        <f t="shared" si="4"/>
        <v>0</v>
      </c>
      <c r="U8" s="27">
        <v>0</v>
      </c>
      <c r="V8" s="7">
        <v>0</v>
      </c>
      <c r="W8" s="5">
        <f t="shared" si="5"/>
        <v>0</v>
      </c>
      <c r="X8" s="7">
        <v>0</v>
      </c>
      <c r="Y8" s="7">
        <v>0</v>
      </c>
      <c r="Z8" s="5">
        <f t="shared" si="6"/>
        <v>0</v>
      </c>
    </row>
    <row r="9" spans="1:26" ht="12">
      <c r="A9" s="4">
        <v>3</v>
      </c>
      <c r="B9" s="4" t="s">
        <v>6</v>
      </c>
      <c r="C9" s="5">
        <v>5169943</v>
      </c>
      <c r="D9" s="6">
        <v>5169943</v>
      </c>
      <c r="E9" s="6">
        <v>2013540</v>
      </c>
      <c r="F9" s="7">
        <v>653040</v>
      </c>
      <c r="G9" s="7">
        <v>57142</v>
      </c>
      <c r="H9" s="5">
        <f t="shared" si="0"/>
        <v>710182</v>
      </c>
      <c r="I9" s="7">
        <v>653040</v>
      </c>
      <c r="J9" s="7">
        <v>44082</v>
      </c>
      <c r="K9" s="5">
        <f t="shared" si="1"/>
        <v>697122</v>
      </c>
      <c r="L9" s="7">
        <v>653040</v>
      </c>
      <c r="M9" s="7">
        <v>31021</v>
      </c>
      <c r="N9" s="5">
        <f t="shared" si="2"/>
        <v>684061</v>
      </c>
      <c r="O9" s="7">
        <v>653040</v>
      </c>
      <c r="P9" s="7">
        <v>17960</v>
      </c>
      <c r="Q9" s="5">
        <f t="shared" si="3"/>
        <v>671000</v>
      </c>
      <c r="R9" s="7">
        <v>544243</v>
      </c>
      <c r="S9" s="7">
        <v>4990</v>
      </c>
      <c r="T9" s="5">
        <f t="shared" si="4"/>
        <v>549233</v>
      </c>
      <c r="U9" s="27">
        <v>0</v>
      </c>
      <c r="V9" s="7">
        <v>0</v>
      </c>
      <c r="W9" s="5">
        <f t="shared" si="5"/>
        <v>0</v>
      </c>
      <c r="X9" s="7">
        <v>0</v>
      </c>
      <c r="Y9" s="7">
        <v>0</v>
      </c>
      <c r="Z9" s="5">
        <f t="shared" si="6"/>
        <v>0</v>
      </c>
    </row>
    <row r="10" spans="1:26" ht="12">
      <c r="A10" s="4">
        <v>4</v>
      </c>
      <c r="B10" s="4" t="s">
        <v>14</v>
      </c>
      <c r="C10" s="5">
        <v>1150000</v>
      </c>
      <c r="D10" s="6">
        <v>1150000</v>
      </c>
      <c r="E10" s="6">
        <v>690000</v>
      </c>
      <c r="F10" s="7">
        <v>98000</v>
      </c>
      <c r="G10" s="7">
        <v>27089</v>
      </c>
      <c r="H10" s="5">
        <f t="shared" si="0"/>
        <v>125089</v>
      </c>
      <c r="I10" s="7">
        <v>362000</v>
      </c>
      <c r="J10" s="7">
        <v>10000</v>
      </c>
      <c r="K10" s="5">
        <f t="shared" si="1"/>
        <v>372000</v>
      </c>
      <c r="L10" s="7">
        <v>0</v>
      </c>
      <c r="M10" s="7">
        <v>0</v>
      </c>
      <c r="N10" s="5">
        <f t="shared" si="2"/>
        <v>0</v>
      </c>
      <c r="O10" s="7">
        <v>0</v>
      </c>
      <c r="P10" s="7">
        <v>0</v>
      </c>
      <c r="Q10" s="5">
        <f t="shared" si="3"/>
        <v>0</v>
      </c>
      <c r="R10" s="7">
        <v>0</v>
      </c>
      <c r="S10" s="7">
        <v>0</v>
      </c>
      <c r="T10" s="5">
        <f t="shared" si="4"/>
        <v>0</v>
      </c>
      <c r="U10" s="27">
        <v>0</v>
      </c>
      <c r="V10" s="7">
        <v>0</v>
      </c>
      <c r="W10" s="5">
        <f t="shared" si="5"/>
        <v>0</v>
      </c>
      <c r="X10" s="7">
        <v>0</v>
      </c>
      <c r="Y10" s="7">
        <v>0</v>
      </c>
      <c r="Z10" s="5">
        <f t="shared" si="6"/>
        <v>0</v>
      </c>
    </row>
    <row r="11" spans="1:26" ht="12">
      <c r="A11" s="4">
        <v>5</v>
      </c>
      <c r="B11" s="4" t="s">
        <v>32</v>
      </c>
      <c r="C11" s="5">
        <v>2000000</v>
      </c>
      <c r="D11" s="6">
        <v>0</v>
      </c>
      <c r="E11" s="6">
        <v>0</v>
      </c>
      <c r="F11" s="7">
        <v>2000000</v>
      </c>
      <c r="G11" s="7">
        <v>40000</v>
      </c>
      <c r="H11" s="5">
        <f t="shared" si="0"/>
        <v>2040000</v>
      </c>
      <c r="I11" s="7">
        <v>3000000</v>
      </c>
      <c r="J11" s="7">
        <v>45000</v>
      </c>
      <c r="K11" s="5">
        <f t="shared" si="1"/>
        <v>3045000</v>
      </c>
      <c r="L11" s="7">
        <v>3000000</v>
      </c>
      <c r="M11" s="7">
        <v>45000</v>
      </c>
      <c r="N11" s="5">
        <f t="shared" si="2"/>
        <v>3045000</v>
      </c>
      <c r="O11" s="7">
        <v>3000000</v>
      </c>
      <c r="P11" s="7">
        <v>45000</v>
      </c>
      <c r="Q11" s="5">
        <f t="shared" si="3"/>
        <v>3045000</v>
      </c>
      <c r="R11" s="7">
        <v>2500000</v>
      </c>
      <c r="S11" s="7">
        <v>40000</v>
      </c>
      <c r="T11" s="5">
        <f t="shared" si="4"/>
        <v>2540000</v>
      </c>
      <c r="U11" s="27">
        <v>2500000</v>
      </c>
      <c r="V11" s="7">
        <v>40000</v>
      </c>
      <c r="W11" s="5">
        <f t="shared" si="5"/>
        <v>2540000</v>
      </c>
      <c r="X11" s="7">
        <v>2500000</v>
      </c>
      <c r="Y11" s="7">
        <v>40000</v>
      </c>
      <c r="Z11" s="5">
        <f t="shared" si="6"/>
        <v>2540000</v>
      </c>
    </row>
    <row r="12" spans="1:26" s="13" customFormat="1" ht="24.75" customHeight="1">
      <c r="A12" s="8">
        <v>6</v>
      </c>
      <c r="B12" s="9" t="s">
        <v>15</v>
      </c>
      <c r="C12" s="10">
        <v>6720000</v>
      </c>
      <c r="D12" s="11">
        <v>4456170</v>
      </c>
      <c r="E12" s="11">
        <v>0</v>
      </c>
      <c r="F12" s="12">
        <v>0</v>
      </c>
      <c r="G12" s="12">
        <v>212000</v>
      </c>
      <c r="H12" s="10">
        <f t="shared" si="0"/>
        <v>212000</v>
      </c>
      <c r="I12" s="12">
        <v>0</v>
      </c>
      <c r="J12" s="12">
        <v>184000</v>
      </c>
      <c r="K12" s="10">
        <f t="shared" si="1"/>
        <v>184000</v>
      </c>
      <c r="L12" s="12">
        <v>1000000</v>
      </c>
      <c r="M12" s="12">
        <v>268000</v>
      </c>
      <c r="N12" s="10">
        <f t="shared" si="2"/>
        <v>1268000</v>
      </c>
      <c r="O12" s="12">
        <v>1700000</v>
      </c>
      <c r="P12" s="12">
        <v>217000</v>
      </c>
      <c r="Q12" s="10">
        <f t="shared" si="3"/>
        <v>1917000</v>
      </c>
      <c r="R12" s="12">
        <v>1850000</v>
      </c>
      <c r="S12" s="12">
        <v>140000</v>
      </c>
      <c r="T12" s="10">
        <f t="shared" si="4"/>
        <v>1990000</v>
      </c>
      <c r="U12" s="50">
        <v>1850000</v>
      </c>
      <c r="V12" s="12">
        <v>61000</v>
      </c>
      <c r="W12" s="10">
        <f t="shared" si="5"/>
        <v>1911000</v>
      </c>
      <c r="X12" s="12">
        <v>320000</v>
      </c>
      <c r="Y12" s="12">
        <v>5000</v>
      </c>
      <c r="Z12" s="10">
        <f t="shared" si="6"/>
        <v>325000</v>
      </c>
    </row>
    <row r="13" spans="1:26" ht="12">
      <c r="A13" s="4">
        <v>7</v>
      </c>
      <c r="B13" s="4" t="s">
        <v>12</v>
      </c>
      <c r="C13" s="5">
        <v>150312</v>
      </c>
      <c r="D13" s="6">
        <v>150312</v>
      </c>
      <c r="E13" s="6">
        <v>50000</v>
      </c>
      <c r="F13" s="7">
        <v>50000</v>
      </c>
      <c r="G13" s="7">
        <v>5269</v>
      </c>
      <c r="H13" s="5">
        <f t="shared" si="0"/>
        <v>55269</v>
      </c>
      <c r="I13" s="7">
        <v>50312</v>
      </c>
      <c r="J13" s="7">
        <v>2300</v>
      </c>
      <c r="K13" s="5">
        <f t="shared" si="1"/>
        <v>52612</v>
      </c>
      <c r="L13" s="7">
        <v>0</v>
      </c>
      <c r="M13" s="7">
        <v>0</v>
      </c>
      <c r="N13" s="5">
        <f t="shared" si="2"/>
        <v>0</v>
      </c>
      <c r="O13" s="7">
        <v>0</v>
      </c>
      <c r="P13" s="7">
        <v>0</v>
      </c>
      <c r="Q13" s="5">
        <f t="shared" si="3"/>
        <v>0</v>
      </c>
      <c r="R13" s="7">
        <v>0</v>
      </c>
      <c r="S13" s="7">
        <v>0</v>
      </c>
      <c r="T13" s="5">
        <f t="shared" si="4"/>
        <v>0</v>
      </c>
      <c r="U13" s="27">
        <v>0</v>
      </c>
      <c r="V13" s="7">
        <v>0</v>
      </c>
      <c r="W13" s="5">
        <f t="shared" si="5"/>
        <v>0</v>
      </c>
      <c r="X13" s="7">
        <v>0</v>
      </c>
      <c r="Y13" s="7">
        <v>0</v>
      </c>
      <c r="Z13" s="5">
        <f t="shared" si="6"/>
        <v>0</v>
      </c>
    </row>
    <row r="14" spans="1:26" ht="12">
      <c r="A14" s="4">
        <v>8</v>
      </c>
      <c r="B14" s="4" t="s">
        <v>13</v>
      </c>
      <c r="C14" s="5">
        <v>209228</v>
      </c>
      <c r="D14" s="6">
        <v>209228</v>
      </c>
      <c r="E14" s="6">
        <v>69600</v>
      </c>
      <c r="F14" s="7">
        <v>69600</v>
      </c>
      <c r="G14" s="7">
        <v>7334</v>
      </c>
      <c r="H14" s="5">
        <f t="shared" si="0"/>
        <v>76934</v>
      </c>
      <c r="I14" s="7">
        <v>70028</v>
      </c>
      <c r="J14" s="7">
        <v>3100</v>
      </c>
      <c r="K14" s="5">
        <f t="shared" si="1"/>
        <v>73128</v>
      </c>
      <c r="L14" s="7">
        <v>0</v>
      </c>
      <c r="M14" s="7">
        <v>0</v>
      </c>
      <c r="N14" s="5">
        <f t="shared" si="2"/>
        <v>0</v>
      </c>
      <c r="O14" s="7">
        <v>0</v>
      </c>
      <c r="P14" s="7">
        <v>0</v>
      </c>
      <c r="Q14" s="5">
        <f t="shared" si="3"/>
        <v>0</v>
      </c>
      <c r="R14" s="7">
        <v>0</v>
      </c>
      <c r="S14" s="7">
        <v>0</v>
      </c>
      <c r="T14" s="5">
        <f t="shared" si="4"/>
        <v>0</v>
      </c>
      <c r="U14" s="27">
        <v>0</v>
      </c>
      <c r="V14" s="7">
        <v>0</v>
      </c>
      <c r="W14" s="5">
        <f t="shared" si="5"/>
        <v>0</v>
      </c>
      <c r="X14" s="7">
        <v>0</v>
      </c>
      <c r="Y14" s="7">
        <v>0</v>
      </c>
      <c r="Z14" s="5">
        <f t="shared" si="6"/>
        <v>0</v>
      </c>
    </row>
    <row r="15" spans="1:26" ht="12">
      <c r="A15" s="14">
        <v>9</v>
      </c>
      <c r="B15" s="14" t="s">
        <v>22</v>
      </c>
      <c r="C15" s="15">
        <v>94000</v>
      </c>
      <c r="D15" s="16">
        <v>94000</v>
      </c>
      <c r="E15" s="16">
        <v>0</v>
      </c>
      <c r="F15" s="17">
        <v>23500</v>
      </c>
      <c r="G15" s="17">
        <v>1587</v>
      </c>
      <c r="H15" s="15">
        <f t="shared" si="0"/>
        <v>25087</v>
      </c>
      <c r="I15" s="17">
        <v>47000</v>
      </c>
      <c r="J15" s="17">
        <v>600</v>
      </c>
      <c r="K15" s="15">
        <f t="shared" si="1"/>
        <v>47600</v>
      </c>
      <c r="L15" s="17">
        <v>23500</v>
      </c>
      <c r="M15" s="17">
        <v>141</v>
      </c>
      <c r="N15" s="15">
        <f t="shared" si="2"/>
        <v>23641</v>
      </c>
      <c r="O15" s="17">
        <v>0</v>
      </c>
      <c r="P15" s="17">
        <v>0</v>
      </c>
      <c r="Q15" s="15">
        <f t="shared" si="3"/>
        <v>0</v>
      </c>
      <c r="R15" s="17">
        <v>0</v>
      </c>
      <c r="S15" s="17">
        <v>0</v>
      </c>
      <c r="T15" s="15">
        <f t="shared" si="4"/>
        <v>0</v>
      </c>
      <c r="U15" s="65">
        <v>0</v>
      </c>
      <c r="V15" s="17">
        <v>0</v>
      </c>
      <c r="W15" s="15">
        <f t="shared" si="5"/>
        <v>0</v>
      </c>
      <c r="X15" s="17">
        <v>0</v>
      </c>
      <c r="Y15" s="17">
        <v>0</v>
      </c>
      <c r="Z15" s="15">
        <f t="shared" si="6"/>
        <v>0</v>
      </c>
    </row>
    <row r="16" spans="1:26" s="60" customFormat="1" ht="24.75" customHeight="1">
      <c r="A16" s="8">
        <v>10</v>
      </c>
      <c r="B16" s="78" t="s">
        <v>33</v>
      </c>
      <c r="C16" s="59">
        <v>3200000</v>
      </c>
      <c r="D16" s="6">
        <v>3200000</v>
      </c>
      <c r="E16" s="6">
        <v>0</v>
      </c>
      <c r="F16" s="12">
        <v>0</v>
      </c>
      <c r="G16" s="12">
        <v>62000</v>
      </c>
      <c r="H16" s="10">
        <f t="shared" si="0"/>
        <v>62000</v>
      </c>
      <c r="I16" s="12">
        <v>3200000</v>
      </c>
      <c r="J16" s="12">
        <v>150000</v>
      </c>
      <c r="K16" s="10">
        <f t="shared" si="1"/>
        <v>3350000</v>
      </c>
      <c r="L16" s="12">
        <v>0</v>
      </c>
      <c r="M16" s="12">
        <v>0</v>
      </c>
      <c r="N16" s="10">
        <f t="shared" si="2"/>
        <v>0</v>
      </c>
      <c r="O16" s="12">
        <v>0</v>
      </c>
      <c r="P16" s="12">
        <v>0</v>
      </c>
      <c r="Q16" s="10">
        <f t="shared" si="3"/>
        <v>0</v>
      </c>
      <c r="R16" s="12">
        <v>0</v>
      </c>
      <c r="S16" s="12">
        <v>0</v>
      </c>
      <c r="T16" s="10">
        <f t="shared" si="4"/>
        <v>0</v>
      </c>
      <c r="U16" s="50">
        <v>0</v>
      </c>
      <c r="V16" s="12">
        <v>0</v>
      </c>
      <c r="W16" s="10">
        <f t="shared" si="5"/>
        <v>0</v>
      </c>
      <c r="X16" s="12">
        <v>0</v>
      </c>
      <c r="Y16" s="12">
        <v>0</v>
      </c>
      <c r="Z16" s="10">
        <f t="shared" si="6"/>
        <v>0</v>
      </c>
    </row>
    <row r="17" spans="1:26" ht="25.5" customHeight="1" thickBot="1">
      <c r="A17" s="64">
        <v>11</v>
      </c>
      <c r="B17" s="79" t="s">
        <v>34</v>
      </c>
      <c r="C17" s="54">
        <v>703228</v>
      </c>
      <c r="D17" s="55">
        <v>0</v>
      </c>
      <c r="E17" s="55">
        <v>0</v>
      </c>
      <c r="F17" s="56">
        <v>0</v>
      </c>
      <c r="G17" s="56">
        <v>0</v>
      </c>
      <c r="H17" s="57">
        <f t="shared" si="0"/>
        <v>0</v>
      </c>
      <c r="I17" s="56">
        <v>0</v>
      </c>
      <c r="J17" s="56">
        <v>11000</v>
      </c>
      <c r="K17" s="57">
        <f t="shared" si="1"/>
        <v>11000</v>
      </c>
      <c r="L17" s="56">
        <v>500000</v>
      </c>
      <c r="M17" s="56">
        <v>15000</v>
      </c>
      <c r="N17" s="57">
        <f t="shared" si="2"/>
        <v>515000</v>
      </c>
      <c r="O17" s="58">
        <v>203228</v>
      </c>
      <c r="P17" s="56">
        <v>4500</v>
      </c>
      <c r="Q17" s="57">
        <f t="shared" si="3"/>
        <v>207728</v>
      </c>
      <c r="R17" s="56">
        <v>0</v>
      </c>
      <c r="S17" s="56">
        <v>0</v>
      </c>
      <c r="T17" s="57">
        <f t="shared" si="4"/>
        <v>0</v>
      </c>
      <c r="U17" s="58">
        <v>0</v>
      </c>
      <c r="V17" s="56">
        <v>0</v>
      </c>
      <c r="W17" s="57">
        <f t="shared" si="5"/>
        <v>0</v>
      </c>
      <c r="X17" s="56">
        <v>0</v>
      </c>
      <c r="Y17" s="56">
        <v>0</v>
      </c>
      <c r="Z17" s="57">
        <f t="shared" si="6"/>
        <v>0</v>
      </c>
    </row>
    <row r="18" spans="1:26" ht="12.75" thickBot="1">
      <c r="A18" s="87" t="s">
        <v>9</v>
      </c>
      <c r="B18" s="88"/>
      <c r="C18" s="19">
        <f aca="true" t="shared" si="7" ref="C18:Z18">SUM(C7:C17)</f>
        <v>37446711</v>
      </c>
      <c r="D18" s="19">
        <f t="shared" si="7"/>
        <v>32479653</v>
      </c>
      <c r="E18" s="19">
        <f t="shared" si="7"/>
        <v>12481140</v>
      </c>
      <c r="F18" s="19">
        <f t="shared" si="7"/>
        <v>4779640</v>
      </c>
      <c r="G18" s="19">
        <f t="shared" si="7"/>
        <v>612421</v>
      </c>
      <c r="H18" s="19">
        <f t="shared" si="7"/>
        <v>5392061</v>
      </c>
      <c r="I18" s="19">
        <f t="shared" si="7"/>
        <v>9267880</v>
      </c>
      <c r="J18" s="19">
        <f t="shared" si="7"/>
        <v>560082</v>
      </c>
      <c r="K18" s="19">
        <f t="shared" si="7"/>
        <v>9827962</v>
      </c>
      <c r="L18" s="19">
        <f t="shared" si="7"/>
        <v>7062040</v>
      </c>
      <c r="M18" s="19">
        <f t="shared" si="7"/>
        <v>465162</v>
      </c>
      <c r="N18" s="19">
        <f t="shared" si="7"/>
        <v>7527202</v>
      </c>
      <c r="O18" s="20">
        <f t="shared" si="7"/>
        <v>7441768</v>
      </c>
      <c r="P18" s="19">
        <f t="shared" si="7"/>
        <v>343460</v>
      </c>
      <c r="Q18" s="19">
        <f t="shared" si="7"/>
        <v>7785228</v>
      </c>
      <c r="R18" s="19">
        <f t="shared" si="7"/>
        <v>5744243</v>
      </c>
      <c r="S18" s="19">
        <f t="shared" si="7"/>
        <v>196990</v>
      </c>
      <c r="T18" s="19">
        <f t="shared" si="7"/>
        <v>5941233</v>
      </c>
      <c r="U18" s="20">
        <f t="shared" si="7"/>
        <v>4350000</v>
      </c>
      <c r="V18" s="19">
        <f t="shared" si="7"/>
        <v>101000</v>
      </c>
      <c r="W18" s="19">
        <f t="shared" si="7"/>
        <v>4451000</v>
      </c>
      <c r="X18" s="19">
        <f t="shared" si="7"/>
        <v>2820000</v>
      </c>
      <c r="Y18" s="19">
        <f t="shared" si="7"/>
        <v>45000</v>
      </c>
      <c r="Z18" s="19">
        <f t="shared" si="7"/>
        <v>2865000</v>
      </c>
    </row>
    <row r="19" spans="1:26" ht="12.75" thickBot="1">
      <c r="A19" s="67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2"/>
      <c r="P19" s="22"/>
      <c r="Q19" s="22"/>
      <c r="R19" s="22"/>
      <c r="S19" s="22"/>
      <c r="T19" s="77"/>
      <c r="U19" s="22"/>
      <c r="V19" s="22"/>
      <c r="W19" s="22"/>
      <c r="X19" s="22"/>
      <c r="Y19" s="22"/>
      <c r="Z19" s="77"/>
    </row>
    <row r="20" spans="1:26" ht="12.75" thickBot="1">
      <c r="A20" s="84" t="s">
        <v>18</v>
      </c>
      <c r="B20" s="85"/>
      <c r="C20" s="19">
        <f>SUM(C21:C23)</f>
        <v>21467058</v>
      </c>
      <c r="D20" s="24"/>
      <c r="E20" s="24"/>
      <c r="F20" s="19">
        <f>SUM(F21:F23)</f>
        <v>3121830</v>
      </c>
      <c r="G20" s="19"/>
      <c r="H20" s="19"/>
      <c r="I20" s="19">
        <f>SUM(I21:I23)</f>
        <v>4845228</v>
      </c>
      <c r="J20" s="19"/>
      <c r="K20" s="19"/>
      <c r="L20" s="19">
        <f>SUM(L21:L23)</f>
        <v>3000000</v>
      </c>
      <c r="M20" s="19"/>
      <c r="N20" s="24"/>
      <c r="O20" s="20">
        <f>SUM(O21:O23)</f>
        <v>3000000</v>
      </c>
      <c r="P20" s="24"/>
      <c r="Q20" s="24"/>
      <c r="R20" s="19">
        <f>SUM(R21:R23)</f>
        <v>2500000</v>
      </c>
      <c r="S20" s="24"/>
      <c r="T20" s="24"/>
      <c r="U20" s="20">
        <f>SUM(U21:U23)</f>
        <v>2500000</v>
      </c>
      <c r="V20" s="24"/>
      <c r="W20" s="24"/>
      <c r="X20" s="19">
        <f>SUM(X21:X23)</f>
        <v>2500000</v>
      </c>
      <c r="Y20" s="24"/>
      <c r="Z20" s="24"/>
    </row>
    <row r="21" spans="1:26" ht="23.25" customHeight="1">
      <c r="A21" s="44">
        <v>1</v>
      </c>
      <c r="B21" s="43" t="s">
        <v>15</v>
      </c>
      <c r="C21" s="25">
        <f>SUM(F21,I21,L21,O21,R21,U21,X21)</f>
        <v>2263830</v>
      </c>
      <c r="D21" s="26"/>
      <c r="E21" s="26"/>
      <c r="F21" s="51">
        <v>1121830</v>
      </c>
      <c r="G21" s="51"/>
      <c r="H21" s="51"/>
      <c r="I21" s="51">
        <v>1142000</v>
      </c>
      <c r="J21" s="51"/>
      <c r="K21" s="51"/>
      <c r="L21" s="51"/>
      <c r="M21" s="51"/>
      <c r="N21" s="51"/>
      <c r="O21" s="52"/>
      <c r="P21" s="51"/>
      <c r="Q21" s="51"/>
      <c r="R21" s="51"/>
      <c r="S21" s="51"/>
      <c r="T21" s="51"/>
      <c r="U21" s="52"/>
      <c r="V21" s="51"/>
      <c r="W21" s="51"/>
      <c r="X21" s="51"/>
      <c r="Y21" s="51"/>
      <c r="Z21" s="51"/>
    </row>
    <row r="22" spans="1:26" ht="12.75" customHeight="1">
      <c r="A22" s="4">
        <v>2</v>
      </c>
      <c r="B22" s="4" t="s">
        <v>32</v>
      </c>
      <c r="C22" s="5">
        <f>SUM(F22,I22,L22,O22,R22,U22,X22)</f>
        <v>18500000</v>
      </c>
      <c r="D22" s="7"/>
      <c r="E22" s="7"/>
      <c r="F22" s="7">
        <v>2000000</v>
      </c>
      <c r="G22" s="7"/>
      <c r="H22" s="7"/>
      <c r="I22" s="7">
        <v>3000000</v>
      </c>
      <c r="J22" s="7"/>
      <c r="K22" s="7"/>
      <c r="L22" s="7">
        <v>3000000</v>
      </c>
      <c r="M22" s="7"/>
      <c r="N22" s="7"/>
      <c r="O22" s="27">
        <v>3000000</v>
      </c>
      <c r="P22" s="7"/>
      <c r="Q22" s="7"/>
      <c r="R22" s="7">
        <v>2500000</v>
      </c>
      <c r="S22" s="7"/>
      <c r="T22" s="7"/>
      <c r="U22" s="27">
        <v>2500000</v>
      </c>
      <c r="V22" s="7"/>
      <c r="W22" s="7"/>
      <c r="X22" s="7">
        <v>2500000</v>
      </c>
      <c r="Y22" s="7"/>
      <c r="Z22" s="7"/>
    </row>
    <row r="23" spans="1:26" s="60" customFormat="1" ht="24.75" customHeight="1">
      <c r="A23" s="78">
        <v>3</v>
      </c>
      <c r="B23" s="80" t="s">
        <v>34</v>
      </c>
      <c r="C23" s="5">
        <f>SUM(F23,I23,L23,O23,R23,U23,X23)</f>
        <v>703228</v>
      </c>
      <c r="D23" s="7"/>
      <c r="E23" s="62"/>
      <c r="F23" s="7">
        <v>0</v>
      </c>
      <c r="G23" s="7"/>
      <c r="H23" s="61"/>
      <c r="I23" s="12">
        <v>703228</v>
      </c>
      <c r="J23" s="7"/>
      <c r="K23" s="61"/>
      <c r="L23" s="7"/>
      <c r="M23" s="7"/>
      <c r="N23" s="62"/>
      <c r="O23" s="7"/>
      <c r="P23" s="7"/>
      <c r="Q23" s="61"/>
      <c r="R23" s="7"/>
      <c r="S23" s="7"/>
      <c r="T23" s="62"/>
      <c r="U23" s="27"/>
      <c r="V23" s="7"/>
      <c r="W23" s="61"/>
      <c r="X23" s="7"/>
      <c r="Y23" s="7"/>
      <c r="Z23" s="27"/>
    </row>
    <row r="24" spans="1:26" ht="12.75" thickBot="1">
      <c r="A24" s="75"/>
      <c r="B24" s="29"/>
      <c r="C24" s="30"/>
      <c r="D24" s="31"/>
      <c r="E24" s="32"/>
      <c r="F24" s="33"/>
      <c r="G24" s="31"/>
      <c r="H24" s="31"/>
      <c r="I24" s="33"/>
      <c r="J24" s="31"/>
      <c r="K24" s="31"/>
      <c r="L24" s="33"/>
      <c r="M24" s="31"/>
      <c r="N24" s="34"/>
      <c r="O24" s="31"/>
      <c r="P24" s="31"/>
      <c r="Q24" s="31"/>
      <c r="R24" s="33"/>
      <c r="S24" s="31"/>
      <c r="T24" s="76"/>
      <c r="U24" s="31"/>
      <c r="V24" s="31"/>
      <c r="W24" s="31"/>
      <c r="X24" s="33"/>
      <c r="Y24" s="31"/>
      <c r="Z24" s="76"/>
    </row>
    <row r="25" spans="1:26" ht="12.75" thickBot="1">
      <c r="A25" s="84" t="s">
        <v>25</v>
      </c>
      <c r="B25" s="85"/>
      <c r="C25" s="100"/>
      <c r="D25" s="101"/>
      <c r="E25" s="85"/>
      <c r="F25" s="94">
        <f>(D18-E18)+F20-F18</f>
        <v>18340703</v>
      </c>
      <c r="G25" s="95"/>
      <c r="H25" s="95"/>
      <c r="I25" s="94">
        <f>F25-I18+I20</f>
        <v>13918051</v>
      </c>
      <c r="J25" s="95"/>
      <c r="K25" s="95"/>
      <c r="L25" s="94">
        <f>I25-L18+L20</f>
        <v>9856011</v>
      </c>
      <c r="M25" s="95"/>
      <c r="N25" s="96"/>
      <c r="O25" s="94">
        <f>L25+O20-O18</f>
        <v>5414243</v>
      </c>
      <c r="P25" s="95"/>
      <c r="Q25" s="95"/>
      <c r="R25" s="94">
        <f>O25+R20-R18</f>
        <v>2170000</v>
      </c>
      <c r="S25" s="95"/>
      <c r="T25" s="96"/>
      <c r="U25" s="94">
        <f>R25-U18+U20</f>
        <v>320000</v>
      </c>
      <c r="V25" s="95"/>
      <c r="W25" s="95"/>
      <c r="X25" s="94">
        <f>U25+X20-X18</f>
        <v>0</v>
      </c>
      <c r="Y25" s="95"/>
      <c r="Z25" s="96"/>
    </row>
    <row r="26" spans="1:26" s="36" customFormat="1" ht="12" hidden="1">
      <c r="A26" s="97"/>
      <c r="B26" s="99"/>
      <c r="C26" s="97"/>
      <c r="D26" s="98"/>
      <c r="E26" s="99"/>
      <c r="F26" s="92">
        <v>15040703</v>
      </c>
      <c r="G26" s="93"/>
      <c r="H26" s="93"/>
      <c r="I26" s="92">
        <v>13214823</v>
      </c>
      <c r="J26" s="93"/>
      <c r="K26" s="93"/>
      <c r="L26" s="92">
        <v>9652783</v>
      </c>
      <c r="M26" s="93"/>
      <c r="N26" s="93"/>
      <c r="O26" s="92">
        <v>5414243</v>
      </c>
      <c r="P26" s="93"/>
      <c r="Q26" s="93"/>
      <c r="R26" s="92">
        <v>2170000</v>
      </c>
      <c r="S26" s="93"/>
      <c r="T26" s="93"/>
      <c r="U26" s="92">
        <v>320000</v>
      </c>
      <c r="V26" s="93"/>
      <c r="W26" s="93"/>
      <c r="X26" s="92">
        <v>0</v>
      </c>
      <c r="Y26" s="93"/>
      <c r="Z26" s="93"/>
    </row>
    <row r="27" spans="1:26" s="36" customFormat="1" ht="9.75" customHeight="1">
      <c r="A27" s="42"/>
      <c r="B27" s="42"/>
      <c r="C27" s="37"/>
      <c r="D27" s="37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74"/>
      <c r="U27" s="38"/>
      <c r="V27" s="38"/>
      <c r="W27" s="38"/>
      <c r="X27" s="38"/>
      <c r="Y27" s="38"/>
      <c r="Z27" s="38"/>
    </row>
    <row r="28" spans="1:57" s="36" customFormat="1" ht="26.25" customHeight="1">
      <c r="A28" s="28"/>
      <c r="B28" s="28"/>
      <c r="D28" s="82">
        <f>D18-E18</f>
        <v>19998513</v>
      </c>
      <c r="F28" s="105" t="s">
        <v>26</v>
      </c>
      <c r="G28" s="102" t="s">
        <v>21</v>
      </c>
      <c r="H28" s="103"/>
      <c r="I28" s="109" t="s">
        <v>26</v>
      </c>
      <c r="J28" s="116" t="s">
        <v>31</v>
      </c>
      <c r="K28" s="117"/>
      <c r="L28" s="102" t="s">
        <v>19</v>
      </c>
      <c r="M28" s="103"/>
      <c r="N28" s="102" t="s">
        <v>27</v>
      </c>
      <c r="O28" s="103"/>
      <c r="P28" s="113"/>
      <c r="Q28" s="114"/>
      <c r="R28" s="38"/>
      <c r="S28" s="38"/>
      <c r="T28" s="38"/>
      <c r="U28" s="38"/>
      <c r="V28" s="38"/>
      <c r="W28" s="38"/>
      <c r="X28" s="38"/>
      <c r="Y28" s="38"/>
      <c r="Z28" s="3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s="40" customFormat="1" ht="12.75">
      <c r="A29" s="39"/>
      <c r="B29" s="39"/>
      <c r="F29" s="106"/>
      <c r="G29" s="107">
        <v>77802794</v>
      </c>
      <c r="H29" s="103"/>
      <c r="I29" s="110"/>
      <c r="J29" s="111">
        <v>86301421</v>
      </c>
      <c r="K29" s="112"/>
      <c r="L29" s="108">
        <f>I25/J29</f>
        <v>0.1612725588840536</v>
      </c>
      <c r="M29" s="103"/>
      <c r="N29" s="104">
        <f>(K18+1265000)/J29</f>
        <v>0.12853742002695415</v>
      </c>
      <c r="O29" s="103"/>
      <c r="P29" s="115"/>
      <c r="Q29" s="114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20" ht="12">
      <c r="A30" s="41"/>
      <c r="B30" s="41"/>
      <c r="T30" s="41"/>
    </row>
    <row r="31" ht="12">
      <c r="B31" s="41"/>
    </row>
  </sheetData>
  <mergeCells count="44">
    <mergeCell ref="J29:K29"/>
    <mergeCell ref="L28:M28"/>
    <mergeCell ref="L29:M29"/>
    <mergeCell ref="P28:Q28"/>
    <mergeCell ref="P29:Q29"/>
    <mergeCell ref="N28:O28"/>
    <mergeCell ref="N29:O29"/>
    <mergeCell ref="J28:K28"/>
    <mergeCell ref="E5:E6"/>
    <mergeCell ref="A20:B20"/>
    <mergeCell ref="D5:D6"/>
    <mergeCell ref="B5:B6"/>
    <mergeCell ref="A5:A6"/>
    <mergeCell ref="A18:B18"/>
    <mergeCell ref="C5:C6"/>
    <mergeCell ref="X5:Z5"/>
    <mergeCell ref="F5:H5"/>
    <mergeCell ref="I5:K5"/>
    <mergeCell ref="L5:N5"/>
    <mergeCell ref="O5:Q5"/>
    <mergeCell ref="R5:T5"/>
    <mergeCell ref="U5:W5"/>
    <mergeCell ref="L26:N26"/>
    <mergeCell ref="O25:Q25"/>
    <mergeCell ref="O26:Q26"/>
    <mergeCell ref="R25:T25"/>
    <mergeCell ref="R26:T26"/>
    <mergeCell ref="L25:N25"/>
    <mergeCell ref="U25:W25"/>
    <mergeCell ref="U26:W26"/>
    <mergeCell ref="X25:Z25"/>
    <mergeCell ref="X26:Z26"/>
    <mergeCell ref="I26:K26"/>
    <mergeCell ref="I25:K25"/>
    <mergeCell ref="F26:H26"/>
    <mergeCell ref="F25:H25"/>
    <mergeCell ref="C26:E26"/>
    <mergeCell ref="A26:B26"/>
    <mergeCell ref="C25:E25"/>
    <mergeCell ref="A25:B25"/>
    <mergeCell ref="F28:F29"/>
    <mergeCell ref="G28:H28"/>
    <mergeCell ref="G29:H29"/>
    <mergeCell ref="I28:I29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headerFooter alignWithMargins="0">
    <oddHeader>&amp;CWydatki z tytułu spłaty zaciągniętych kredytów i pożyczek oraz informacja o prognozowanej kwocie długu publicznego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2004-02-05T09:30:59Z</cp:lastPrinted>
  <dcterms:created xsi:type="dcterms:W3CDTF">2000-06-28T08:59:50Z</dcterms:created>
  <dcterms:modified xsi:type="dcterms:W3CDTF">2004-09-03T08:07:33Z</dcterms:modified>
  <cp:category/>
  <cp:version/>
  <cp:contentType/>
  <cp:contentStatus/>
</cp:coreProperties>
</file>